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78"/>
  </bookViews>
  <sheets>
    <sheet name="A" sheetId="1" r:id="rId1"/>
  </sheets>
  <definedNames>
    <definedName name="BUDGET">A!$H$8</definedName>
    <definedName name="DESCRIPTION">A!$G$8</definedName>
    <definedName name="Excel_BuiltIn_Print_Area" localSheetId="0">A!$A$8:$K$605</definedName>
    <definedName name="Excel_BuiltIn_Print_Area">A!$A$8:$K$605</definedName>
    <definedName name="Excel_BuiltIn_Print_Titles">NA()</definedName>
    <definedName name="FD">A!$A$8</definedName>
    <definedName name="FINAL">A!$J$8</definedName>
    <definedName name="FUNC">A!$E$8</definedName>
    <definedName name="FUND">A!#REF!</definedName>
    <definedName name="FY_2010_BUDGET">A!$H$8</definedName>
    <definedName name="FY_2011_BUDGET">A!$H$8</definedName>
    <definedName name="FY_2012_BUDGET">A!$H$8</definedName>
    <definedName name="FY_2013_BUDGET">A!$H$8</definedName>
    <definedName name="FY_2014_BUDGET">A!$H$8</definedName>
    <definedName name="FY_2015_BUDGET">A!$H$8</definedName>
    <definedName name="FY_2016_BUDGET">A!$K$8</definedName>
    <definedName name="FY_2017_BUDGET">A!$K$8</definedName>
    <definedName name="FY_2018_BUDGET">A!$K$8</definedName>
    <definedName name="FY_2019_BUDGET">A!$K$8</definedName>
    <definedName name="FY_2020_BUDGET">A!$K$8</definedName>
    <definedName name="INPUT">A!$A$7:$K$603</definedName>
    <definedName name="LOC">A!$B$8</definedName>
    <definedName name="OBJ">A!$F$8</definedName>
    <definedName name="_xlnm.Print_Area" localSheetId="0">(A!$A$8:$K$605,A!$A$8:$K$605)</definedName>
    <definedName name="_xlnm.Print_Titles" localSheetId="0">A!$1:$7</definedName>
    <definedName name="PROG">A!$D$8</definedName>
    <definedName name="VARIANCE">A!$J$8</definedName>
    <definedName name="Y">A!$C$8</definedName>
  </definedNames>
  <calcPr calcId="125725" fullCalcOnLoad="1" iterate="1" iterateCount="1" iterateDelta="0"/>
</workbook>
</file>

<file path=xl/calcChain.xml><?xml version="1.0" encoding="utf-8"?>
<calcChain xmlns="http://schemas.openxmlformats.org/spreadsheetml/2006/main">
  <c r="H5" i="1"/>
  <c r="I5"/>
  <c r="J5"/>
  <c r="K5"/>
  <c r="L5" s="1"/>
  <c r="Q6"/>
  <c r="S6"/>
  <c r="T6"/>
  <c r="H8"/>
  <c r="I8"/>
  <c r="J8"/>
  <c r="K8"/>
  <c r="L8" s="1"/>
  <c r="I9"/>
  <c r="L9"/>
  <c r="I10"/>
  <c r="L10"/>
  <c r="I11"/>
  <c r="L11"/>
  <c r="I12"/>
  <c r="L12"/>
  <c r="I13"/>
  <c r="L13"/>
  <c r="I14"/>
  <c r="L14"/>
  <c r="I15"/>
  <c r="L15"/>
  <c r="I16"/>
  <c r="L16"/>
  <c r="I17"/>
  <c r="L17"/>
  <c r="I18"/>
  <c r="L18"/>
  <c r="I19"/>
  <c r="L19"/>
  <c r="I20"/>
  <c r="L20"/>
  <c r="I21"/>
  <c r="L21"/>
  <c r="I22"/>
  <c r="L22"/>
  <c r="I23"/>
  <c r="L23"/>
  <c r="I24"/>
  <c r="L24"/>
  <c r="I25"/>
  <c r="L25"/>
  <c r="M25"/>
  <c r="M28" s="1"/>
  <c r="I26"/>
  <c r="L26"/>
  <c r="M26"/>
  <c r="I27"/>
  <c r="L27"/>
  <c r="M27"/>
  <c r="I28"/>
  <c r="L28"/>
  <c r="I29"/>
  <c r="L29"/>
  <c r="I30"/>
  <c r="L30"/>
  <c r="I31"/>
  <c r="L31"/>
  <c r="I32"/>
  <c r="L32"/>
  <c r="I33"/>
  <c r="L33"/>
  <c r="I34"/>
  <c r="L34"/>
  <c r="I35"/>
  <c r="L35"/>
  <c r="I36"/>
  <c r="L36"/>
  <c r="I37"/>
  <c r="L37"/>
  <c r="I38"/>
  <c r="L38"/>
  <c r="I39"/>
  <c r="L39"/>
  <c r="I40"/>
  <c r="L40"/>
  <c r="I41"/>
  <c r="L41"/>
  <c r="I42"/>
  <c r="L42"/>
  <c r="I43"/>
  <c r="L43"/>
  <c r="I44"/>
  <c r="L44"/>
  <c r="I45"/>
  <c r="L45"/>
  <c r="I46"/>
  <c r="L46"/>
  <c r="I47"/>
  <c r="L47"/>
  <c r="I48"/>
  <c r="L48"/>
  <c r="I49"/>
  <c r="L49"/>
  <c r="I50"/>
  <c r="L50"/>
  <c r="I51"/>
  <c r="L51"/>
  <c r="I52"/>
  <c r="L52"/>
  <c r="M52"/>
  <c r="M55" s="1"/>
  <c r="I53"/>
  <c r="L53"/>
  <c r="M53"/>
  <c r="I54"/>
  <c r="L54"/>
  <c r="I55"/>
  <c r="L55"/>
  <c r="I56"/>
  <c r="L56"/>
  <c r="I57"/>
  <c r="L57"/>
  <c r="I58"/>
  <c r="L58"/>
  <c r="I59"/>
  <c r="L59"/>
  <c r="I60"/>
  <c r="L60"/>
  <c r="I61"/>
  <c r="L61"/>
  <c r="I62"/>
  <c r="L62"/>
  <c r="I63"/>
  <c r="L63"/>
  <c r="I64"/>
  <c r="L64"/>
  <c r="M64"/>
  <c r="M67" s="1"/>
  <c r="I65"/>
  <c r="L65"/>
  <c r="M65"/>
  <c r="I66"/>
  <c r="L66"/>
  <c r="I67"/>
  <c r="L67"/>
  <c r="I68"/>
  <c r="L68"/>
  <c r="I69"/>
  <c r="L69"/>
  <c r="I70"/>
  <c r="L70"/>
  <c r="I71"/>
  <c r="L71"/>
  <c r="M71"/>
  <c r="I72"/>
  <c r="L72"/>
  <c r="I73"/>
  <c r="L73"/>
  <c r="I74"/>
  <c r="L74"/>
  <c r="I75"/>
  <c r="L75"/>
  <c r="I76"/>
  <c r="L76"/>
  <c r="I77"/>
  <c r="L77"/>
  <c r="I78"/>
  <c r="L78"/>
  <c r="I79"/>
  <c r="L79"/>
  <c r="I80"/>
  <c r="L80"/>
  <c r="I81"/>
  <c r="L81"/>
  <c r="I82"/>
  <c r="L82"/>
  <c r="I83"/>
  <c r="L83"/>
  <c r="I84"/>
  <c r="L84"/>
  <c r="I85"/>
  <c r="L85"/>
  <c r="I86"/>
  <c r="L86"/>
  <c r="H87"/>
  <c r="J87"/>
  <c r="J605" s="1"/>
  <c r="K87"/>
  <c r="L87" s="1"/>
  <c r="I88"/>
  <c r="L88"/>
  <c r="I89"/>
  <c r="L89"/>
  <c r="M89"/>
  <c r="I90"/>
  <c r="L90"/>
  <c r="M90"/>
  <c r="I91"/>
  <c r="L91"/>
  <c r="M91"/>
  <c r="I92"/>
  <c r="L92"/>
  <c r="H93"/>
  <c r="I93" s="1"/>
  <c r="J93"/>
  <c r="K93"/>
  <c r="L93"/>
  <c r="I94"/>
  <c r="L94"/>
  <c r="I95"/>
  <c r="L95"/>
  <c r="I96"/>
  <c r="L96"/>
  <c r="I97"/>
  <c r="L97"/>
  <c r="M97"/>
  <c r="M100" s="1"/>
  <c r="I98"/>
  <c r="L98"/>
  <c r="M98"/>
  <c r="I99"/>
  <c r="L99"/>
  <c r="I100"/>
  <c r="L100"/>
  <c r="I101"/>
  <c r="L101"/>
  <c r="I102"/>
  <c r="L102"/>
  <c r="I103"/>
  <c r="L103"/>
  <c r="I104"/>
  <c r="L104"/>
  <c r="H105"/>
  <c r="I105"/>
  <c r="J105"/>
  <c r="K105"/>
  <c r="L105" s="1"/>
  <c r="I106"/>
  <c r="L106"/>
  <c r="I107"/>
  <c r="L107"/>
  <c r="M107"/>
  <c r="M109" s="1"/>
  <c r="I108"/>
  <c r="L108"/>
  <c r="I109"/>
  <c r="L109"/>
  <c r="I110"/>
  <c r="L110"/>
  <c r="I111"/>
  <c r="L111"/>
  <c r="I112"/>
  <c r="L112"/>
  <c r="H113"/>
  <c r="J113"/>
  <c r="I113" s="1"/>
  <c r="K113"/>
  <c r="L113" s="1"/>
  <c r="I114"/>
  <c r="L114"/>
  <c r="I115"/>
  <c r="L115"/>
  <c r="H116"/>
  <c r="I116"/>
  <c r="J116"/>
  <c r="K116"/>
  <c r="L116" s="1"/>
  <c r="I117"/>
  <c r="L117"/>
  <c r="M117"/>
  <c r="I118"/>
  <c r="L118"/>
  <c r="M118"/>
  <c r="I119"/>
  <c r="L119"/>
  <c r="M119"/>
  <c r="H120"/>
  <c r="I120" s="1"/>
  <c r="J120"/>
  <c r="K120"/>
  <c r="M120" s="1"/>
  <c r="I121"/>
  <c r="L121"/>
  <c r="I122"/>
  <c r="L122"/>
  <c r="I123"/>
  <c r="L123"/>
  <c r="M123"/>
  <c r="I124"/>
  <c r="L124"/>
  <c r="M124"/>
  <c r="I125"/>
  <c r="L125"/>
  <c r="I126"/>
  <c r="L126"/>
  <c r="H127"/>
  <c r="I127" s="1"/>
  <c r="J127"/>
  <c r="K127"/>
  <c r="L127" s="1"/>
  <c r="I128"/>
  <c r="L128"/>
  <c r="I129"/>
  <c r="L129"/>
  <c r="M129"/>
  <c r="I130"/>
  <c r="L130"/>
  <c r="I131"/>
  <c r="L131"/>
  <c r="M131"/>
  <c r="I132"/>
  <c r="L132"/>
  <c r="M132"/>
  <c r="I133"/>
  <c r="L133"/>
  <c r="M133"/>
  <c r="I134"/>
  <c r="L134"/>
  <c r="M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H147"/>
  <c r="I147" s="1"/>
  <c r="J147"/>
  <c r="K147"/>
  <c r="L147" s="1"/>
  <c r="I148"/>
  <c r="L148"/>
  <c r="I149"/>
  <c r="L149"/>
  <c r="I150"/>
  <c r="L150"/>
  <c r="M150"/>
  <c r="M152" s="1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I162"/>
  <c r="L162"/>
  <c r="I163"/>
  <c r="L163"/>
  <c r="I164"/>
  <c r="L164"/>
  <c r="I165"/>
  <c r="L165"/>
  <c r="I166"/>
  <c r="L166"/>
  <c r="I167"/>
  <c r="L167"/>
  <c r="I168"/>
  <c r="L168"/>
  <c r="I169"/>
  <c r="L169"/>
  <c r="I170"/>
  <c r="L170"/>
  <c r="I171"/>
  <c r="L171"/>
  <c r="I172"/>
  <c r="L172"/>
  <c r="I173"/>
  <c r="L173"/>
  <c r="I174"/>
  <c r="L174"/>
  <c r="I175"/>
  <c r="L175"/>
  <c r="I176"/>
  <c r="L176"/>
  <c r="I177"/>
  <c r="L177"/>
  <c r="I178"/>
  <c r="L178"/>
  <c r="I179"/>
  <c r="L179"/>
  <c r="I180"/>
  <c r="L180"/>
  <c r="I181"/>
  <c r="L181"/>
  <c r="I182"/>
  <c r="L182"/>
  <c r="I183"/>
  <c r="L183"/>
  <c r="I184"/>
  <c r="L184"/>
  <c r="I185"/>
  <c r="L185"/>
  <c r="I186"/>
  <c r="L186"/>
  <c r="I187"/>
  <c r="L187"/>
  <c r="I188"/>
  <c r="L188"/>
  <c r="I189"/>
  <c r="L189"/>
  <c r="I190"/>
  <c r="L190"/>
  <c r="I191"/>
  <c r="L191"/>
  <c r="I192"/>
  <c r="L192"/>
  <c r="I193"/>
  <c r="L193"/>
  <c r="I194"/>
  <c r="L194"/>
  <c r="I195"/>
  <c r="L195"/>
  <c r="I196"/>
  <c r="L196"/>
  <c r="I197"/>
  <c r="L197"/>
  <c r="I198"/>
  <c r="L198"/>
  <c r="H199"/>
  <c r="I199" s="1"/>
  <c r="J199"/>
  <c r="K199"/>
  <c r="L199"/>
  <c r="I200"/>
  <c r="L200"/>
  <c r="I201"/>
  <c r="L201"/>
  <c r="I202"/>
  <c r="L202"/>
  <c r="H203"/>
  <c r="I203"/>
  <c r="J203"/>
  <c r="K203"/>
  <c r="L203" s="1"/>
  <c r="I204"/>
  <c r="L204"/>
  <c r="I205"/>
  <c r="L205"/>
  <c r="I206"/>
  <c r="L206"/>
  <c r="I207"/>
  <c r="L207"/>
  <c r="I208"/>
  <c r="L208"/>
  <c r="M208"/>
  <c r="I209"/>
  <c r="L209"/>
  <c r="M209"/>
  <c r="I210"/>
  <c r="L210"/>
  <c r="M210"/>
  <c r="I211"/>
  <c r="L211"/>
  <c r="I212"/>
  <c r="L212"/>
  <c r="H213"/>
  <c r="I213" s="1"/>
  <c r="J213"/>
  <c r="K213"/>
  <c r="L213" s="1"/>
  <c r="I214"/>
  <c r="L214"/>
  <c r="I215"/>
  <c r="L215"/>
  <c r="M215"/>
  <c r="M218" s="1"/>
  <c r="I216"/>
  <c r="L216"/>
  <c r="M216"/>
  <c r="I217"/>
  <c r="L217"/>
  <c r="M217"/>
  <c r="I218"/>
  <c r="L218"/>
  <c r="I219"/>
  <c r="L219"/>
  <c r="I220"/>
  <c r="L220"/>
  <c r="I221"/>
  <c r="L221"/>
  <c r="I222"/>
  <c r="L222"/>
  <c r="I223"/>
  <c r="L223"/>
  <c r="I224"/>
  <c r="L224"/>
  <c r="I225"/>
  <c r="L225"/>
  <c r="I226"/>
  <c r="L226"/>
  <c r="H227"/>
  <c r="I227" s="1"/>
  <c r="J227"/>
  <c r="K227"/>
  <c r="L227"/>
  <c r="I228"/>
  <c r="L228"/>
  <c r="I229"/>
  <c r="L229"/>
  <c r="M229"/>
  <c r="I230"/>
  <c r="L230"/>
  <c r="M230"/>
  <c r="I231"/>
  <c r="L231"/>
  <c r="M231"/>
  <c r="I232"/>
  <c r="L232"/>
  <c r="I233"/>
  <c r="L233"/>
  <c r="H234"/>
  <c r="I234" s="1"/>
  <c r="J234"/>
  <c r="K234"/>
  <c r="L234"/>
  <c r="I235"/>
  <c r="L235"/>
  <c r="I236"/>
  <c r="L236"/>
  <c r="I237"/>
  <c r="L237"/>
  <c r="I238"/>
  <c r="L238"/>
  <c r="M238"/>
  <c r="M241" s="1"/>
  <c r="I239"/>
  <c r="L239"/>
  <c r="M239"/>
  <c r="I240"/>
  <c r="L240"/>
  <c r="I241"/>
  <c r="L241"/>
  <c r="I242"/>
  <c r="L242"/>
  <c r="I243"/>
  <c r="L243"/>
  <c r="I244"/>
  <c r="L244"/>
  <c r="I245"/>
  <c r="L245"/>
  <c r="I246"/>
  <c r="L246"/>
  <c r="I247"/>
  <c r="L247"/>
  <c r="I248"/>
  <c r="L248"/>
  <c r="I249"/>
  <c r="L249"/>
  <c r="I250"/>
  <c r="L250"/>
  <c r="I251"/>
  <c r="L251"/>
  <c r="I252"/>
  <c r="L252"/>
  <c r="I253"/>
  <c r="L253"/>
  <c r="H254"/>
  <c r="I254"/>
  <c r="J254"/>
  <c r="K254"/>
  <c r="L254" s="1"/>
  <c r="I255"/>
  <c r="L255"/>
  <c r="I256"/>
  <c r="L256"/>
  <c r="M256"/>
  <c r="M258" s="1"/>
  <c r="I257"/>
  <c r="L257"/>
  <c r="I258"/>
  <c r="L258"/>
  <c r="I259"/>
  <c r="L259"/>
  <c r="H260"/>
  <c r="J260"/>
  <c r="I260" s="1"/>
  <c r="K260"/>
  <c r="L260" s="1"/>
  <c r="I261"/>
  <c r="L261"/>
  <c r="I262"/>
  <c r="L262"/>
  <c r="I263"/>
  <c r="L263"/>
  <c r="M263"/>
  <c r="I264"/>
  <c r="L264"/>
  <c r="M264"/>
  <c r="I265"/>
  <c r="L265"/>
  <c r="M265"/>
  <c r="H266"/>
  <c r="I266" s="1"/>
  <c r="J266"/>
  <c r="K266"/>
  <c r="L266"/>
  <c r="I267"/>
  <c r="L267"/>
  <c r="I268"/>
  <c r="L268"/>
  <c r="I269"/>
  <c r="L269"/>
  <c r="I270"/>
  <c r="L270"/>
  <c r="I271"/>
  <c r="L271"/>
  <c r="I272"/>
  <c r="L272"/>
  <c r="H273"/>
  <c r="I273" s="1"/>
  <c r="J273"/>
  <c r="K273"/>
  <c r="L273" s="1"/>
  <c r="I274"/>
  <c r="L274"/>
  <c r="I275"/>
  <c r="L275"/>
  <c r="M275"/>
  <c r="I276"/>
  <c r="L276"/>
  <c r="M276"/>
  <c r="I277"/>
  <c r="L277"/>
  <c r="M277"/>
  <c r="I278"/>
  <c r="L278"/>
  <c r="I279"/>
  <c r="L279"/>
  <c r="H280"/>
  <c r="I280" s="1"/>
  <c r="J280"/>
  <c r="K280"/>
  <c r="L280" s="1"/>
  <c r="I281"/>
  <c r="L281"/>
  <c r="I282"/>
  <c r="L282"/>
  <c r="M282"/>
  <c r="I283"/>
  <c r="L283"/>
  <c r="M283"/>
  <c r="I284"/>
  <c r="L284"/>
  <c r="M284"/>
  <c r="I285"/>
  <c r="L285"/>
  <c r="I286"/>
  <c r="L286"/>
  <c r="I287"/>
  <c r="L287"/>
  <c r="H288"/>
  <c r="I288"/>
  <c r="J288"/>
  <c r="K288"/>
  <c r="L288" s="1"/>
  <c r="I289"/>
  <c r="L289"/>
  <c r="I290"/>
  <c r="L290"/>
  <c r="M290"/>
  <c r="I291"/>
  <c r="L291"/>
  <c r="M291"/>
  <c r="I292"/>
  <c r="L292"/>
  <c r="M292"/>
  <c r="I293"/>
  <c r="L293"/>
  <c r="I294"/>
  <c r="L294"/>
  <c r="H295"/>
  <c r="I295"/>
  <c r="J295"/>
  <c r="K295"/>
  <c r="L295" s="1"/>
  <c r="I296"/>
  <c r="L296"/>
  <c r="I297"/>
  <c r="L297"/>
  <c r="I298"/>
  <c r="L298"/>
  <c r="H299"/>
  <c r="J299"/>
  <c r="I299" s="1"/>
  <c r="K299"/>
  <c r="L299" s="1"/>
  <c r="I300"/>
  <c r="L300"/>
  <c r="I301"/>
  <c r="L301"/>
  <c r="I302"/>
  <c r="L302"/>
  <c r="I303"/>
  <c r="L303"/>
  <c r="H304"/>
  <c r="I304"/>
  <c r="J304"/>
  <c r="K304"/>
  <c r="L304" s="1"/>
  <c r="I305"/>
  <c r="L305"/>
  <c r="H306"/>
  <c r="J306"/>
  <c r="I306" s="1"/>
  <c r="K306"/>
  <c r="L306" s="1"/>
  <c r="I307"/>
  <c r="L307"/>
  <c r="I308"/>
  <c r="L308"/>
  <c r="I309"/>
  <c r="L309"/>
  <c r="I310"/>
  <c r="L310"/>
  <c r="I311"/>
  <c r="L311"/>
  <c r="I312"/>
  <c r="L312"/>
  <c r="I313"/>
  <c r="L313"/>
  <c r="I314"/>
  <c r="L314"/>
  <c r="M314"/>
  <c r="I315"/>
  <c r="L315"/>
  <c r="M315"/>
  <c r="I316"/>
  <c r="L316"/>
  <c r="M316"/>
  <c r="I317"/>
  <c r="L317"/>
  <c r="M317"/>
  <c r="I318"/>
  <c r="L318"/>
  <c r="I319"/>
  <c r="L319"/>
  <c r="I320"/>
  <c r="L320"/>
  <c r="I321"/>
  <c r="L321"/>
  <c r="M321"/>
  <c r="I322"/>
  <c r="L322"/>
  <c r="H323"/>
  <c r="I323" s="1"/>
  <c r="J323"/>
  <c r="K323"/>
  <c r="L323"/>
  <c r="I324"/>
  <c r="L324"/>
  <c r="M324"/>
  <c r="I325"/>
  <c r="L325"/>
  <c r="M325"/>
  <c r="I326"/>
  <c r="L326"/>
  <c r="M326"/>
  <c r="I327"/>
  <c r="L327"/>
  <c r="M327"/>
  <c r="I328"/>
  <c r="L328"/>
  <c r="H329"/>
  <c r="I329"/>
  <c r="J329"/>
  <c r="K329"/>
  <c r="L329" s="1"/>
  <c r="I330"/>
  <c r="L330"/>
  <c r="I331"/>
  <c r="L331"/>
  <c r="M331"/>
  <c r="I332"/>
  <c r="L332"/>
  <c r="M332"/>
  <c r="I333"/>
  <c r="L333"/>
  <c r="M333"/>
  <c r="I334"/>
  <c r="L334"/>
  <c r="I335"/>
  <c r="L335"/>
  <c r="I336"/>
  <c r="L336"/>
  <c r="I337"/>
  <c r="L337"/>
  <c r="I338"/>
  <c r="L338"/>
  <c r="H339"/>
  <c r="I339" s="1"/>
  <c r="J339"/>
  <c r="K339"/>
  <c r="L339" s="1"/>
  <c r="I340"/>
  <c r="L340"/>
  <c r="I341"/>
  <c r="L341"/>
  <c r="I342"/>
  <c r="L342"/>
  <c r="M342"/>
  <c r="M344" s="1"/>
  <c r="I343"/>
  <c r="L343"/>
  <c r="I344"/>
  <c r="L344"/>
  <c r="I345"/>
  <c r="L345"/>
  <c r="I346"/>
  <c r="L346"/>
  <c r="I347"/>
  <c r="L347"/>
  <c r="I348"/>
  <c r="L348"/>
  <c r="I349"/>
  <c r="L349"/>
  <c r="I350"/>
  <c r="L350"/>
  <c r="I351"/>
  <c r="L351"/>
  <c r="I352"/>
  <c r="L352"/>
  <c r="I353"/>
  <c r="L353"/>
  <c r="M353"/>
  <c r="I354"/>
  <c r="L354"/>
  <c r="M354"/>
  <c r="I355"/>
  <c r="L355"/>
  <c r="M355"/>
  <c r="I356"/>
  <c r="L356"/>
  <c r="I357"/>
  <c r="L357"/>
  <c r="I358"/>
  <c r="L358"/>
  <c r="I359"/>
  <c r="L359"/>
  <c r="I360"/>
  <c r="L360"/>
  <c r="I361"/>
  <c r="L361"/>
  <c r="I362"/>
  <c r="L362"/>
  <c r="I363"/>
  <c r="L363"/>
  <c r="I364"/>
  <c r="L364"/>
  <c r="I365"/>
  <c r="L365"/>
  <c r="I366"/>
  <c r="L366"/>
  <c r="I367"/>
  <c r="L367"/>
  <c r="I368"/>
  <c r="L368"/>
  <c r="I369"/>
  <c r="L369"/>
  <c r="I370"/>
  <c r="L370"/>
  <c r="M370"/>
  <c r="I371"/>
  <c r="L371"/>
  <c r="M371"/>
  <c r="I372"/>
  <c r="L372"/>
  <c r="M372"/>
  <c r="I373"/>
  <c r="L373"/>
  <c r="M373"/>
  <c r="I374"/>
  <c r="L374"/>
  <c r="I375"/>
  <c r="L375"/>
  <c r="I376"/>
  <c r="L376"/>
  <c r="I377"/>
  <c r="L377"/>
  <c r="I378"/>
  <c r="L378"/>
  <c r="I379"/>
  <c r="L379"/>
  <c r="I380"/>
  <c r="L380"/>
  <c r="M380"/>
  <c r="I381"/>
  <c r="L381"/>
  <c r="M381"/>
  <c r="I382"/>
  <c r="L382"/>
  <c r="M382"/>
  <c r="I383"/>
  <c r="L383"/>
  <c r="I384"/>
  <c r="L384"/>
  <c r="I385"/>
  <c r="L385"/>
  <c r="I386"/>
  <c r="L386"/>
  <c r="I387"/>
  <c r="L387"/>
  <c r="I388"/>
  <c r="L388"/>
  <c r="I389"/>
  <c r="L389"/>
  <c r="M389"/>
  <c r="I390"/>
  <c r="L390"/>
  <c r="M390"/>
  <c r="I391"/>
  <c r="L391"/>
  <c r="M391"/>
  <c r="I392"/>
  <c r="L392"/>
  <c r="I393"/>
  <c r="L393"/>
  <c r="I394"/>
  <c r="L394"/>
  <c r="I395"/>
  <c r="L395"/>
  <c r="I396"/>
  <c r="L396"/>
  <c r="I397"/>
  <c r="L397"/>
  <c r="I398"/>
  <c r="L398"/>
  <c r="I399"/>
  <c r="L399"/>
  <c r="M399"/>
  <c r="I400"/>
  <c r="L400"/>
  <c r="M400"/>
  <c r="I401"/>
  <c r="L401"/>
  <c r="M401"/>
  <c r="I402"/>
  <c r="L402"/>
  <c r="I403"/>
  <c r="L403"/>
  <c r="I404"/>
  <c r="L404"/>
  <c r="I405"/>
  <c r="L405"/>
  <c r="I406"/>
  <c r="L406"/>
  <c r="I407"/>
  <c r="L407"/>
  <c r="I408"/>
  <c r="L408"/>
  <c r="M408"/>
  <c r="M410" s="1"/>
  <c r="I409"/>
  <c r="L409"/>
  <c r="I410"/>
  <c r="L410"/>
  <c r="I411"/>
  <c r="L411"/>
  <c r="I412"/>
  <c r="L412"/>
  <c r="I413"/>
  <c r="L413"/>
  <c r="I414"/>
  <c r="L414"/>
  <c r="I415"/>
  <c r="L415"/>
  <c r="I416"/>
  <c r="L416"/>
  <c r="I417"/>
  <c r="L417"/>
  <c r="I418"/>
  <c r="L418"/>
  <c r="M418"/>
  <c r="M420" s="1"/>
  <c r="I419"/>
  <c r="L419"/>
  <c r="I420"/>
  <c r="L420"/>
  <c r="I421"/>
  <c r="L421"/>
  <c r="I422"/>
  <c r="L422"/>
  <c r="I423"/>
  <c r="L423"/>
  <c r="I424"/>
  <c r="L424"/>
  <c r="I425"/>
  <c r="L425"/>
  <c r="I426"/>
  <c r="L426"/>
  <c r="I427"/>
  <c r="L427"/>
  <c r="M427"/>
  <c r="M430" s="1"/>
  <c r="I428"/>
  <c r="L428"/>
  <c r="M428"/>
  <c r="I429"/>
  <c r="L429"/>
  <c r="M429"/>
  <c r="I430"/>
  <c r="L430"/>
  <c r="I431"/>
  <c r="L431"/>
  <c r="I432"/>
  <c r="L432"/>
  <c r="I433"/>
  <c r="L433"/>
  <c r="I434"/>
  <c r="L434"/>
  <c r="I435"/>
  <c r="L435"/>
  <c r="I436"/>
  <c r="L436"/>
  <c r="I437"/>
  <c r="L437"/>
  <c r="I438"/>
  <c r="L438"/>
  <c r="I439"/>
  <c r="L439"/>
  <c r="I440"/>
  <c r="L440"/>
  <c r="I441"/>
  <c r="L441"/>
  <c r="I442"/>
  <c r="L442"/>
  <c r="I443"/>
  <c r="L443"/>
  <c r="I444"/>
  <c r="L444"/>
  <c r="I445"/>
  <c r="L445"/>
  <c r="I446"/>
  <c r="L446"/>
  <c r="I447"/>
  <c r="L447"/>
  <c r="I448"/>
  <c r="L448"/>
  <c r="I449"/>
  <c r="L449"/>
  <c r="I450"/>
  <c r="L450"/>
  <c r="I451"/>
  <c r="L451"/>
  <c r="I452"/>
  <c r="L452"/>
  <c r="I453"/>
  <c r="L453"/>
  <c r="I454"/>
  <c r="L454"/>
  <c r="I455"/>
  <c r="L455"/>
  <c r="I456"/>
  <c r="L456"/>
  <c r="I457"/>
  <c r="L457"/>
  <c r="I458"/>
  <c r="L458"/>
  <c r="I459"/>
  <c r="L459"/>
  <c r="I460"/>
  <c r="L460"/>
  <c r="I461"/>
  <c r="L461"/>
  <c r="I462"/>
  <c r="L462"/>
  <c r="I463"/>
  <c r="L463"/>
  <c r="I464"/>
  <c r="L464"/>
  <c r="I465"/>
  <c r="L465"/>
  <c r="I466"/>
  <c r="L466"/>
  <c r="I467"/>
  <c r="L467"/>
  <c r="H468"/>
  <c r="J468"/>
  <c r="I468" s="1"/>
  <c r="K468"/>
  <c r="L468" s="1"/>
  <c r="I469"/>
  <c r="L469"/>
  <c r="I470"/>
  <c r="L470"/>
  <c r="I471"/>
  <c r="L471"/>
  <c r="M471"/>
  <c r="M474" s="1"/>
  <c r="I472"/>
  <c r="L472"/>
  <c r="M472"/>
  <c r="I473"/>
  <c r="L473"/>
  <c r="I474"/>
  <c r="L474"/>
  <c r="I475"/>
  <c r="L475"/>
  <c r="I476"/>
  <c r="L476"/>
  <c r="I477"/>
  <c r="L477"/>
  <c r="I478"/>
  <c r="L478"/>
  <c r="H479"/>
  <c r="I479"/>
  <c r="J479"/>
  <c r="K479"/>
  <c r="L479" s="1"/>
  <c r="I480"/>
  <c r="L480"/>
  <c r="I481"/>
  <c r="L481"/>
  <c r="M481"/>
  <c r="I482"/>
  <c r="L482"/>
  <c r="M482"/>
  <c r="I483"/>
  <c r="L483"/>
  <c r="M483"/>
  <c r="I484"/>
  <c r="L484"/>
  <c r="H485"/>
  <c r="I485" s="1"/>
  <c r="J485"/>
  <c r="K485"/>
  <c r="L485" s="1"/>
  <c r="I486"/>
  <c r="L486"/>
  <c r="I487"/>
  <c r="L487"/>
  <c r="I488"/>
  <c r="L488"/>
  <c r="I489"/>
  <c r="L489"/>
  <c r="H490"/>
  <c r="J490"/>
  <c r="I490" s="1"/>
  <c r="K490"/>
  <c r="L490" s="1"/>
  <c r="I491"/>
  <c r="L491"/>
  <c r="I492"/>
  <c r="L492"/>
  <c r="I493"/>
  <c r="L493"/>
  <c r="H494"/>
  <c r="I494" s="1"/>
  <c r="J494"/>
  <c r="K494"/>
  <c r="L494" s="1"/>
  <c r="I495"/>
  <c r="L495"/>
  <c r="I496"/>
  <c r="L496"/>
  <c r="M496"/>
  <c r="I497"/>
  <c r="L497"/>
  <c r="M497"/>
  <c r="I498"/>
  <c r="L498"/>
  <c r="M498"/>
  <c r="I499"/>
  <c r="L499"/>
  <c r="H500"/>
  <c r="I500"/>
  <c r="J500"/>
  <c r="K500"/>
  <c r="L500" s="1"/>
  <c r="I501"/>
  <c r="L501"/>
  <c r="I502"/>
  <c r="L502"/>
  <c r="I503"/>
  <c r="L503"/>
  <c r="I504"/>
  <c r="L504"/>
  <c r="I505"/>
  <c r="L505"/>
  <c r="H506"/>
  <c r="J506"/>
  <c r="I506" s="1"/>
  <c r="K506"/>
  <c r="L506" s="1"/>
  <c r="I507"/>
  <c r="L507"/>
  <c r="I508"/>
  <c r="L508"/>
  <c r="I509"/>
  <c r="L509"/>
  <c r="I510"/>
  <c r="L510"/>
  <c r="I511"/>
  <c r="L511"/>
  <c r="I512"/>
  <c r="L512"/>
  <c r="M512"/>
  <c r="M514" s="1"/>
  <c r="N512"/>
  <c r="I513"/>
  <c r="L513"/>
  <c r="M513"/>
  <c r="I514"/>
  <c r="L514"/>
  <c r="N514"/>
  <c r="I515"/>
  <c r="L515"/>
  <c r="I516"/>
  <c r="L516"/>
  <c r="I517"/>
  <c r="L517"/>
  <c r="I518"/>
  <c r="L518"/>
  <c r="I519"/>
  <c r="L519"/>
  <c r="I520"/>
  <c r="L520"/>
  <c r="M520"/>
  <c r="I521"/>
  <c r="L521"/>
  <c r="I522"/>
  <c r="L522"/>
  <c r="H523"/>
  <c r="I523"/>
  <c r="J523"/>
  <c r="K523"/>
  <c r="L523" s="1"/>
  <c r="I524"/>
  <c r="L524"/>
  <c r="I525"/>
  <c r="L525"/>
  <c r="I526"/>
  <c r="L526"/>
  <c r="I527"/>
  <c r="L527"/>
  <c r="I528"/>
  <c r="L528"/>
  <c r="H529"/>
  <c r="J529"/>
  <c r="I529" s="1"/>
  <c r="K529"/>
  <c r="L529" s="1"/>
  <c r="I530"/>
  <c r="L530"/>
  <c r="I531"/>
  <c r="L531"/>
  <c r="I532"/>
  <c r="L532"/>
  <c r="I533"/>
  <c r="L533"/>
  <c r="H534"/>
  <c r="I534"/>
  <c r="J534"/>
  <c r="K534"/>
  <c r="L534" s="1"/>
  <c r="I535"/>
  <c r="L535"/>
  <c r="H536"/>
  <c r="J536"/>
  <c r="I536" s="1"/>
  <c r="K536"/>
  <c r="L536" s="1"/>
  <c r="I537"/>
  <c r="L537"/>
  <c r="I538"/>
  <c r="L538"/>
  <c r="I539"/>
  <c r="L539"/>
  <c r="I540"/>
  <c r="L540"/>
  <c r="I541"/>
  <c r="L541"/>
  <c r="I542"/>
  <c r="L542"/>
  <c r="I543"/>
  <c r="L543"/>
  <c r="I544"/>
  <c r="L544"/>
  <c r="I545"/>
  <c r="L545"/>
  <c r="I546"/>
  <c r="L546"/>
  <c r="I547"/>
  <c r="L547"/>
  <c r="I548"/>
  <c r="L548"/>
  <c r="I549"/>
  <c r="L549"/>
  <c r="I550"/>
  <c r="L550"/>
  <c r="I551"/>
  <c r="L551"/>
  <c r="I552"/>
  <c r="L552"/>
  <c r="I553"/>
  <c r="L553"/>
  <c r="I554"/>
  <c r="L554"/>
  <c r="I555"/>
  <c r="L555"/>
  <c r="I556"/>
  <c r="L556"/>
  <c r="I557"/>
  <c r="L557"/>
  <c r="I558"/>
  <c r="L558"/>
  <c r="I559"/>
  <c r="L559"/>
  <c r="I560"/>
  <c r="L560"/>
  <c r="I561"/>
  <c r="L561"/>
  <c r="I562"/>
  <c r="L562"/>
  <c r="I563"/>
  <c r="L563"/>
  <c r="I564"/>
  <c r="L564"/>
  <c r="I565"/>
  <c r="L565"/>
  <c r="I566"/>
  <c r="L566"/>
  <c r="I567"/>
  <c r="L567"/>
  <c r="I568"/>
  <c r="L568"/>
  <c r="I569"/>
  <c r="L569"/>
  <c r="I570"/>
  <c r="L570"/>
  <c r="I571"/>
  <c r="L571"/>
  <c r="I572"/>
  <c r="L572"/>
  <c r="I573"/>
  <c r="L573"/>
  <c r="I574"/>
  <c r="L574"/>
  <c r="I575"/>
  <c r="L575"/>
  <c r="I576"/>
  <c r="L576"/>
  <c r="I577"/>
  <c r="L577"/>
  <c r="I578"/>
  <c r="L578"/>
  <c r="I579"/>
  <c r="L579"/>
  <c r="I580"/>
  <c r="L580"/>
  <c r="I581"/>
  <c r="L581"/>
  <c r="I582"/>
  <c r="L582"/>
  <c r="I583"/>
  <c r="L583"/>
  <c r="I584"/>
  <c r="L584"/>
  <c r="I585"/>
  <c r="L585"/>
  <c r="I586"/>
  <c r="L586"/>
  <c r="I587"/>
  <c r="L587"/>
  <c r="I588"/>
  <c r="L588"/>
  <c r="I589"/>
  <c r="L589"/>
  <c r="I590"/>
  <c r="L590"/>
  <c r="I591"/>
  <c r="L591"/>
  <c r="I592"/>
  <c r="L592"/>
  <c r="I593"/>
  <c r="L593"/>
  <c r="I594"/>
  <c r="L594"/>
  <c r="I595"/>
  <c r="L595"/>
  <c r="I596"/>
  <c r="L596"/>
  <c r="I597"/>
  <c r="L597"/>
  <c r="I598"/>
  <c r="L598"/>
  <c r="I599"/>
  <c r="L599"/>
  <c r="I600"/>
  <c r="L600"/>
  <c r="I601"/>
  <c r="L601"/>
  <c r="I602"/>
  <c r="L602"/>
  <c r="I603"/>
  <c r="L603"/>
  <c r="H604"/>
  <c r="I604" s="1"/>
  <c r="J604"/>
  <c r="K604"/>
  <c r="H605"/>
  <c r="J606" l="1"/>
  <c r="I605"/>
  <c r="M604"/>
  <c r="M515"/>
  <c r="M506"/>
  <c r="M473"/>
  <c r="M419"/>
  <c r="M409"/>
  <c r="M343"/>
  <c r="M257"/>
  <c r="M240"/>
  <c r="M151"/>
  <c r="M108"/>
  <c r="M99"/>
  <c r="I87"/>
  <c r="M66"/>
  <c r="M54"/>
  <c r="L604"/>
  <c r="M421"/>
  <c r="M411"/>
  <c r="M345"/>
  <c r="M259"/>
  <c r="M153"/>
  <c r="L120"/>
  <c r="M110"/>
  <c r="N52"/>
  <c r="K605"/>
  <c r="M605" l="1"/>
  <c r="M606" s="1"/>
  <c r="L605"/>
</calcChain>
</file>

<file path=xl/sharedStrings.xml><?xml version="1.0" encoding="utf-8"?>
<sst xmlns="http://schemas.openxmlformats.org/spreadsheetml/2006/main" count="4258" uniqueCount="510">
  <si>
    <t>Wasatch County School District</t>
  </si>
  <si>
    <t>Program Report For 2019-20 School Year</t>
  </si>
  <si>
    <t>Budget</t>
  </si>
  <si>
    <t>change</t>
  </si>
  <si>
    <t>Line 8-30 Teachers</t>
  </si>
  <si>
    <t>Pool Expenses</t>
  </si>
  <si>
    <t>LOSS</t>
  </si>
  <si>
    <t>Projected LOSS</t>
  </si>
  <si>
    <t>Account Number</t>
  </si>
  <si>
    <t>FY19 Original</t>
  </si>
  <si>
    <t>FY19 Amended</t>
  </si>
  <si>
    <t>FY20</t>
  </si>
  <si>
    <t xml:space="preserve"> Pool Revenues</t>
  </si>
  <si>
    <t>Fd</t>
  </si>
  <si>
    <t>Loc</t>
  </si>
  <si>
    <t>Y</t>
  </si>
  <si>
    <t>Prog</t>
  </si>
  <si>
    <t>Func</t>
  </si>
  <si>
    <t>Obj</t>
  </si>
  <si>
    <t>Description</t>
  </si>
  <si>
    <t>10</t>
  </si>
  <si>
    <t>000</t>
  </si>
  <si>
    <t>0</t>
  </si>
  <si>
    <t>0050</t>
  </si>
  <si>
    <t>0000</t>
  </si>
  <si>
    <t>General Instruction</t>
  </si>
  <si>
    <t>FY20 Projected</t>
  </si>
  <si>
    <t>104</t>
  </si>
  <si>
    <t>1000</t>
  </si>
  <si>
    <t>132</t>
  </si>
  <si>
    <t>Teacher Salary</t>
  </si>
  <si>
    <t>Amended Budget</t>
  </si>
  <si>
    <t>108</t>
  </si>
  <si>
    <t>Revenues</t>
  </si>
  <si>
    <t>110</t>
  </si>
  <si>
    <t>Expenditures</t>
  </si>
  <si>
    <t>114</t>
  </si>
  <si>
    <t>Deficit</t>
  </si>
  <si>
    <t>116</t>
  </si>
  <si>
    <t>133</t>
  </si>
  <si>
    <t>312</t>
  </si>
  <si>
    <t>314</t>
  </si>
  <si>
    <t>704</t>
  </si>
  <si>
    <t>999</t>
  </si>
  <si>
    <t>161</t>
  </si>
  <si>
    <t>Aide Salary</t>
  </si>
  <si>
    <t>210</t>
  </si>
  <si>
    <t>State Retirement</t>
  </si>
  <si>
    <t>220</t>
  </si>
  <si>
    <t>Social Security</t>
  </si>
  <si>
    <t>240</t>
  </si>
  <si>
    <t>Group Insurance</t>
  </si>
  <si>
    <t>230</t>
  </si>
  <si>
    <t>Early Retirement Pay</t>
  </si>
  <si>
    <t>300</t>
  </si>
  <si>
    <t>Contracted Sub Services</t>
  </si>
  <si>
    <t>580</t>
  </si>
  <si>
    <t>Teacher Inservice</t>
  </si>
  <si>
    <t>610</t>
  </si>
  <si>
    <t>Student Supplies</t>
  </si>
  <si>
    <t>708</t>
  </si>
  <si>
    <t>641</t>
  </si>
  <si>
    <t>Library/Media Disbursments</t>
  </si>
  <si>
    <t>689</t>
  </si>
  <si>
    <t>Testing Materials</t>
  </si>
  <si>
    <t>899</t>
  </si>
  <si>
    <t>Other Inst. Needs</t>
  </si>
  <si>
    <t>2140</t>
  </si>
  <si>
    <t>320</t>
  </si>
  <si>
    <t>Security Officer</t>
  </si>
  <si>
    <t>2220</t>
  </si>
  <si>
    <t>131</t>
  </si>
  <si>
    <t>Media Salary</t>
  </si>
  <si>
    <t xml:space="preserve">Media </t>
  </si>
  <si>
    <t>2400</t>
  </si>
  <si>
    <t>121</t>
  </si>
  <si>
    <t>Principal Salary</t>
  </si>
  <si>
    <t>OME ??</t>
  </si>
  <si>
    <t>HVE ??</t>
  </si>
  <si>
    <t>JRS ??</t>
  </si>
  <si>
    <t>ME ??</t>
  </si>
  <si>
    <t xml:space="preserve">  Daniel?</t>
  </si>
  <si>
    <t>RMMS ??</t>
  </si>
  <si>
    <t xml:space="preserve"> New Middle?</t>
  </si>
  <si>
    <t>Principals +</t>
  </si>
  <si>
    <t>WHS  ??</t>
  </si>
  <si>
    <t>152</t>
  </si>
  <si>
    <t>School Secretaries</t>
  </si>
  <si>
    <t xml:space="preserve">  Admin??</t>
  </si>
  <si>
    <t>??</t>
  </si>
  <si>
    <t>TIS ?</t>
  </si>
  <si>
    <t>212</t>
  </si>
  <si>
    <t>Principal Inservice</t>
  </si>
  <si>
    <t>30</t>
  </si>
  <si>
    <t>640</t>
  </si>
  <si>
    <t>Textbook/Library Supplies</t>
  </si>
  <si>
    <t xml:space="preserve"> textbooks total</t>
  </si>
  <si>
    <t>Literacy Textbook Adoption</t>
  </si>
  <si>
    <t>730</t>
  </si>
  <si>
    <t>Classroom Equipment</t>
  </si>
  <si>
    <t>0201</t>
  </si>
  <si>
    <t>Activities</t>
  </si>
  <si>
    <t>500</t>
  </si>
  <si>
    <t>Elementary PE Specialists</t>
  </si>
  <si>
    <t>???</t>
  </si>
  <si>
    <t>0202</t>
  </si>
  <si>
    <t>Activity Stipends</t>
  </si>
  <si>
    <t>1205</t>
  </si>
  <si>
    <t>Special Education</t>
  </si>
  <si>
    <t>112</t>
  </si>
  <si>
    <t>Speech Therapist Salary</t>
  </si>
  <si>
    <t>Secretary Salary</t>
  </si>
  <si>
    <t>Spec Ed</t>
  </si>
  <si>
    <t>T.A. Salary</t>
  </si>
  <si>
    <t>Contracted Services</t>
  </si>
  <si>
    <t>Professional Development/Inservice</t>
  </si>
  <si>
    <t>Supplies</t>
  </si>
  <si>
    <t>1215</t>
  </si>
  <si>
    <t>Special Ed Pre School</t>
  </si>
  <si>
    <t>569</t>
  </si>
  <si>
    <t>1510</t>
  </si>
  <si>
    <t>Summer School</t>
  </si>
  <si>
    <t>1560</t>
  </si>
  <si>
    <t>Legislative Pay Increase/Bonus</t>
  </si>
  <si>
    <t>Legislative Pay Increase</t>
  </si>
  <si>
    <t>for whom?</t>
  </si>
  <si>
    <t>1610</t>
  </si>
  <si>
    <t>Adult Education</t>
  </si>
  <si>
    <t>no insurance?</t>
  </si>
  <si>
    <t>Textbooks</t>
  </si>
  <si>
    <t>2700</t>
  </si>
  <si>
    <t>District Administration</t>
  </si>
  <si>
    <t>2300</t>
  </si>
  <si>
    <t>111</t>
  </si>
  <si>
    <t>Administration Salary</t>
  </si>
  <si>
    <t>increase</t>
  </si>
  <si>
    <t>113</t>
  </si>
  <si>
    <t>Administration Salaries - Directors</t>
  </si>
  <si>
    <t>one new+raise</t>
  </si>
  <si>
    <t>Administration Salaries - Central</t>
  </si>
  <si>
    <t>Secretarial Salary</t>
  </si>
  <si>
    <t>311</t>
  </si>
  <si>
    <t>Legal Services</t>
  </si>
  <si>
    <t>Auditor Services</t>
  </si>
  <si>
    <t>313</t>
  </si>
  <si>
    <t>Public Relations</t>
  </si>
  <si>
    <t>530</t>
  </si>
  <si>
    <t>Postage</t>
  </si>
  <si>
    <t>581</t>
  </si>
  <si>
    <t>583</t>
  </si>
  <si>
    <t>National Conferences</t>
  </si>
  <si>
    <t>584</t>
  </si>
  <si>
    <t>State Conferences</t>
  </si>
  <si>
    <t>810</t>
  </si>
  <si>
    <t>USBA Dues</t>
  </si>
  <si>
    <t>890</t>
  </si>
  <si>
    <t>Miscellaneous</t>
  </si>
  <si>
    <t>2540</t>
  </si>
  <si>
    <t>550</t>
  </si>
  <si>
    <t>Subscriptions</t>
  </si>
  <si>
    <t>Equipment</t>
  </si>
  <si>
    <t>2710</t>
  </si>
  <si>
    <t>Plant Operations</t>
  </si>
  <si>
    <t>2620</t>
  </si>
  <si>
    <t>182</t>
  </si>
  <si>
    <t>Sweeper Salary</t>
  </si>
  <si>
    <t>Custodial Salary</t>
  </si>
  <si>
    <t>184</t>
  </si>
  <si>
    <t>Sub Custodial Salary</t>
  </si>
  <si>
    <t>421</t>
  </si>
  <si>
    <t>Water &amp; Sewer</t>
  </si>
  <si>
    <t>555</t>
  </si>
  <si>
    <t>Telephone</t>
  </si>
  <si>
    <t>Custodial Supplies</t>
  </si>
  <si>
    <t>625</t>
  </si>
  <si>
    <t>Natural Gas</t>
  </si>
  <si>
    <t>626</t>
  </si>
  <si>
    <t>Electricity</t>
  </si>
  <si>
    <t>new school</t>
  </si>
  <si>
    <t>891</t>
  </si>
  <si>
    <t>Inservice, Training</t>
  </si>
  <si>
    <t>2690</t>
  </si>
  <si>
    <t>Maintenance Salary</t>
  </si>
  <si>
    <t>Maintenance Supplies</t>
  </si>
  <si>
    <t>31</t>
  </si>
  <si>
    <t>2760</t>
  </si>
  <si>
    <t>Debt Service</t>
  </si>
  <si>
    <t>5000</t>
  </si>
  <si>
    <t>830</t>
  </si>
  <si>
    <t>Interest on Bonds</t>
  </si>
  <si>
    <t>840</t>
  </si>
  <si>
    <t>Bond Retirement</t>
  </si>
  <si>
    <t>Other Debt Service</t>
  </si>
  <si>
    <t>3120</t>
  </si>
  <si>
    <t>Pool</t>
  </si>
  <si>
    <t>820</t>
  </si>
  <si>
    <t>3310</t>
  </si>
  <si>
    <t>197</t>
  </si>
  <si>
    <t>Life Guard Salary</t>
  </si>
  <si>
    <t>Travel/Training</t>
  </si>
  <si>
    <t>Pool Supplies</t>
  </si>
  <si>
    <t>3500</t>
  </si>
  <si>
    <t>Professional Development</t>
  </si>
  <si>
    <t>Digital Conversion Specialists</t>
  </si>
  <si>
    <t>Professional Development Salary</t>
  </si>
  <si>
    <t>Math Professional Developement</t>
  </si>
  <si>
    <t>570</t>
  </si>
  <si>
    <t>Literacy Professional Development</t>
  </si>
  <si>
    <t>571</t>
  </si>
  <si>
    <t>Arts Professional Development</t>
  </si>
  <si>
    <t>572</t>
  </si>
  <si>
    <t>Technology Professional Development</t>
  </si>
  <si>
    <t>Classified Prof. Development</t>
  </si>
  <si>
    <t>Math Science Partnership</t>
  </si>
  <si>
    <t>5023</t>
  </si>
  <si>
    <t>Comprehensive Guidance</t>
  </si>
  <si>
    <t>2100</t>
  </si>
  <si>
    <t>Certificated Salary</t>
  </si>
  <si>
    <t>5040</t>
  </si>
  <si>
    <t>Transportation</t>
  </si>
  <si>
    <t>171</t>
  </si>
  <si>
    <t>Office Salary</t>
  </si>
  <si>
    <t>172</t>
  </si>
  <si>
    <t>Bus Driver Salary</t>
  </si>
  <si>
    <t>173</t>
  </si>
  <si>
    <t>Mechanic Salary</t>
  </si>
  <si>
    <t>174</t>
  </si>
  <si>
    <t>Activity Trip Salary</t>
  </si>
  <si>
    <t>Health Insurance</t>
  </si>
  <si>
    <t>515</t>
  </si>
  <si>
    <t>In Lieu of Transportation</t>
  </si>
  <si>
    <t>521</t>
  </si>
  <si>
    <t>Vehicle Insurance</t>
  </si>
  <si>
    <t>620</t>
  </si>
  <si>
    <t>Utilities</t>
  </si>
  <si>
    <t>624</t>
  </si>
  <si>
    <t>Gasoline</t>
  </si>
  <si>
    <t>681</t>
  </si>
  <si>
    <t>Oil &amp; Lube</t>
  </si>
  <si>
    <t>682</t>
  </si>
  <si>
    <t>Tires</t>
  </si>
  <si>
    <t>683</t>
  </si>
  <si>
    <t>Repair Parts</t>
  </si>
  <si>
    <t>684</t>
  </si>
  <si>
    <t>Garage Equipment</t>
  </si>
  <si>
    <t>Training Expense</t>
  </si>
  <si>
    <t>732</t>
  </si>
  <si>
    <t>Bus Replacement</t>
  </si>
  <si>
    <t>5047</t>
  </si>
  <si>
    <t>Gifted and Talented</t>
  </si>
  <si>
    <t>Gate Aide</t>
  </si>
  <si>
    <t>5052</t>
  </si>
  <si>
    <t>Special Need Programs</t>
  </si>
  <si>
    <t>ELL Aides</t>
  </si>
  <si>
    <t>5053</t>
  </si>
  <si>
    <t>On-line School</t>
  </si>
  <si>
    <t>Salaries</t>
  </si>
  <si>
    <t>Purchased Services</t>
  </si>
  <si>
    <t>5070</t>
  </si>
  <si>
    <t>Drivers Education</t>
  </si>
  <si>
    <t>241</t>
  </si>
  <si>
    <t>5213</t>
  </si>
  <si>
    <t>Concurrent Enrollment</t>
  </si>
  <si>
    <t>720</t>
  </si>
  <si>
    <t>5368</t>
  </si>
  <si>
    <t>School Nurse Program</t>
  </si>
  <si>
    <t>143</t>
  </si>
  <si>
    <t>5370</t>
  </si>
  <si>
    <t>Quality Teaching</t>
  </si>
  <si>
    <t>5385</t>
  </si>
  <si>
    <t>Experimental &amp; Developmental</t>
  </si>
  <si>
    <t>Dual Immersion Supplies</t>
  </si>
  <si>
    <t>Dual Immersion Textbooks</t>
  </si>
  <si>
    <t>5405</t>
  </si>
  <si>
    <t>Teacher Supplies</t>
  </si>
  <si>
    <t>5611</t>
  </si>
  <si>
    <t>Trust Land</t>
  </si>
  <si>
    <t>Salaries - Aides</t>
  </si>
  <si>
    <t>Supplies/Materials</t>
  </si>
  <si>
    <t>740</t>
  </si>
  <si>
    <t>5695</t>
  </si>
  <si>
    <t>ROTC Program</t>
  </si>
  <si>
    <t>5813</t>
  </si>
  <si>
    <t>Education Technology Initiative</t>
  </si>
  <si>
    <t>2500</t>
  </si>
  <si>
    <t>6000</t>
  </si>
  <si>
    <t>Career &amp; Technical Education</t>
  </si>
  <si>
    <t>6015</t>
  </si>
  <si>
    <t>CTE - Administration</t>
  </si>
  <si>
    <t>Property Services</t>
  </si>
  <si>
    <t>Inservice</t>
  </si>
  <si>
    <t>6100</t>
  </si>
  <si>
    <t>CTE - Agriculture &amp; Food</t>
  </si>
  <si>
    <t>6200</t>
  </si>
  <si>
    <t>CTE - Education &amp; Training</t>
  </si>
  <si>
    <t>6300</t>
  </si>
  <si>
    <t>CTE - Health Science Tech</t>
  </si>
  <si>
    <t>6400</t>
  </si>
  <si>
    <t>CTE - A/V Tech &amp; Communications</t>
  </si>
  <si>
    <t>6500</t>
  </si>
  <si>
    <t>CTE - Business, Marketing, Hospitality, &amp; Tourism</t>
  </si>
  <si>
    <t>6600</t>
  </si>
  <si>
    <t>CTE - Architecture &amp; Construction</t>
  </si>
  <si>
    <t>6700</t>
  </si>
  <si>
    <t>CTE - Information Technology</t>
  </si>
  <si>
    <t>6800</t>
  </si>
  <si>
    <t>CTE - Information &amp; Manufacturing Technology</t>
  </si>
  <si>
    <t>6900</t>
  </si>
  <si>
    <t>CTE - Transporation, Distribution, and Logistics</t>
  </si>
  <si>
    <t>6909</t>
  </si>
  <si>
    <t>CTE - Informational Tech</t>
  </si>
  <si>
    <t>6912</t>
  </si>
  <si>
    <t>CTE - Perkins Grant</t>
  </si>
  <si>
    <t>6915</t>
  </si>
  <si>
    <t>CTE - CAPS Program</t>
  </si>
  <si>
    <t>6999</t>
  </si>
  <si>
    <t>CTE - Guidance Programs</t>
  </si>
  <si>
    <t>7512</t>
  </si>
  <si>
    <t>Title 1A - Improv Academic Ach</t>
  </si>
  <si>
    <t>115</t>
  </si>
  <si>
    <t>Director Salary</t>
  </si>
  <si>
    <t>7522</t>
  </si>
  <si>
    <t>Title IIA - Teacher Improvement</t>
  </si>
  <si>
    <t>7525</t>
  </si>
  <si>
    <t>Title III - English Lang Acq</t>
  </si>
  <si>
    <t>Aide Salaries</t>
  </si>
  <si>
    <t>7550</t>
  </si>
  <si>
    <t>IDEA-Preschool Handicapped</t>
  </si>
  <si>
    <t>7551</t>
  </si>
  <si>
    <t>IDEA-Handicapped</t>
  </si>
  <si>
    <t>9999</t>
  </si>
  <si>
    <t>Fixed Expenses</t>
  </si>
  <si>
    <t>561</t>
  </si>
  <si>
    <t>Non Resident Students</t>
  </si>
  <si>
    <t>522</t>
  </si>
  <si>
    <t>Tort Liability</t>
  </si>
  <si>
    <t>523</t>
  </si>
  <si>
    <t>Fidelity Bond</t>
  </si>
  <si>
    <t>Property Insurance</t>
  </si>
  <si>
    <t>avg meal cost</t>
  </si>
  <si>
    <t>51</t>
  </si>
  <si>
    <t>8000</t>
  </si>
  <si>
    <t>Food Services</t>
  </si>
  <si>
    <t>3100</t>
  </si>
  <si>
    <t>Supervisor Salary</t>
  </si>
  <si>
    <t>191</t>
  </si>
  <si>
    <t>Manager Salary</t>
  </si>
  <si>
    <t>192</t>
  </si>
  <si>
    <t>Cook Salary</t>
  </si>
  <si>
    <t>193</t>
  </si>
  <si>
    <t>Sub Cook Salary</t>
  </si>
  <si>
    <t>194</t>
  </si>
  <si>
    <t>Warehouseman Salary</t>
  </si>
  <si>
    <t xml:space="preserve">     wages</t>
  </si>
  <si>
    <t>199</t>
  </si>
  <si>
    <t>Extended Hour Salary</t>
  </si>
  <si>
    <t>Benefits</t>
  </si>
  <si>
    <t>440</t>
  </si>
  <si>
    <t>Repairs</t>
  </si>
  <si>
    <t>Travel</t>
  </si>
  <si>
    <t>Kitchen Supplies</t>
  </si>
  <si>
    <t>631</t>
  </si>
  <si>
    <t>Food Purchases</t>
  </si>
  <si>
    <t>632</t>
  </si>
  <si>
    <t>Milk Purchases</t>
  </si>
  <si>
    <t>680</t>
  </si>
  <si>
    <t>Office Supplies</t>
  </si>
  <si>
    <t>Capital Projects</t>
  </si>
  <si>
    <t>Equipment-Other</t>
  </si>
  <si>
    <t>4200</t>
  </si>
  <si>
    <t>710</t>
  </si>
  <si>
    <t>Site Improvement</t>
  </si>
  <si>
    <t>4500</t>
  </si>
  <si>
    <t>New Building Construction</t>
  </si>
  <si>
    <t>4600</t>
  </si>
  <si>
    <t>Remodel Projects</t>
  </si>
  <si>
    <t>21</t>
  </si>
  <si>
    <t>Student Activity Expenditures</t>
  </si>
  <si>
    <t>See Line 598</t>
  </si>
  <si>
    <t>100</t>
  </si>
  <si>
    <t>Other Purchased Services</t>
  </si>
  <si>
    <t>600</t>
  </si>
  <si>
    <t xml:space="preserve">   ???</t>
  </si>
  <si>
    <t>26</t>
  </si>
  <si>
    <t>5910</t>
  </si>
  <si>
    <t>Tax Increment Financing Fund</t>
  </si>
  <si>
    <t>3390</t>
  </si>
  <si>
    <t>Charter levy</t>
  </si>
  <si>
    <t>71</t>
  </si>
  <si>
    <t>Enterprise Fund Expenditures</t>
  </si>
  <si>
    <t>1990</t>
  </si>
  <si>
    <t>Revenue-Local Spec Ed</t>
  </si>
  <si>
    <t>3105</t>
  </si>
  <si>
    <t>Revenue-Regular Special Ed</t>
  </si>
  <si>
    <t>3110</t>
  </si>
  <si>
    <t>Revenue-Self Contained</t>
  </si>
  <si>
    <t>Revenue-Severe Ext Yr</t>
  </si>
  <si>
    <t>3125</t>
  </si>
  <si>
    <t>Revenue-State Program</t>
  </si>
  <si>
    <t>State</t>
  </si>
  <si>
    <t>Extended Year Stipend</t>
  </si>
  <si>
    <t>4901</t>
  </si>
  <si>
    <t>Medicaid Outreach</t>
  </si>
  <si>
    <t>1900</t>
  </si>
  <si>
    <t>Revenue-Local Pre School</t>
  </si>
  <si>
    <t>3165</t>
  </si>
  <si>
    <t>Revenue-Pre School</t>
  </si>
  <si>
    <t>4522</t>
  </si>
  <si>
    <t>Fed Grant-Pre School</t>
  </si>
  <si>
    <t>3260</t>
  </si>
  <si>
    <t>Revenue-State Adult Ed</t>
  </si>
  <si>
    <t>4581</t>
  </si>
  <si>
    <t>Revenue-Federal Adult Ed</t>
  </si>
  <si>
    <t>Federal</t>
  </si>
  <si>
    <t>1800</t>
  </si>
  <si>
    <t>Revenue-Local Pool Fees</t>
  </si>
  <si>
    <t>1400</t>
  </si>
  <si>
    <t>Revenue-Local Fees Transportation</t>
  </si>
  <si>
    <t>3240</t>
  </si>
  <si>
    <t>Revenue-State Transportation</t>
  </si>
  <si>
    <t>3247</t>
  </si>
  <si>
    <t>Revenue-State Gifted/Talented</t>
  </si>
  <si>
    <t>Revenue-Local Drivers Ed</t>
  </si>
  <si>
    <t>3270</t>
  </si>
  <si>
    <t>Revenue-State Drivers Ed</t>
  </si>
  <si>
    <t>3505</t>
  </si>
  <si>
    <t>Revenue-State Teacher Supple</t>
  </si>
  <si>
    <t>3781</t>
  </si>
  <si>
    <t>Revenue-School Land Trust</t>
  </si>
  <si>
    <t>4326</t>
  </si>
  <si>
    <t>Federal Rev - ROTC</t>
  </si>
  <si>
    <t>1850</t>
  </si>
  <si>
    <t>Revenue-Local CTE</t>
  </si>
  <si>
    <t>3207</t>
  </si>
  <si>
    <t>Revenue-State CTE</t>
  </si>
  <si>
    <t>4801</t>
  </si>
  <si>
    <t>Revenue-Federal Title I</t>
  </si>
  <si>
    <t>4860</t>
  </si>
  <si>
    <t>Revenue-Federal Title II</t>
  </si>
  <si>
    <t>4880</t>
  </si>
  <si>
    <t>Revenue-Federal Title III</t>
  </si>
  <si>
    <t xml:space="preserve">Revenue-Federal Preschool </t>
  </si>
  <si>
    <t>4524</t>
  </si>
  <si>
    <t>Revenue-Federal IDEA</t>
  </si>
  <si>
    <t>Revenue-Local Food Services</t>
  </si>
  <si>
    <t>3571</t>
  </si>
  <si>
    <t>Revenue-State Food Services</t>
  </si>
  <si>
    <t>4572</t>
  </si>
  <si>
    <t>Revenue-Federal Commodities</t>
  </si>
  <si>
    <t>4573</t>
  </si>
  <si>
    <t>Revenue-Federal Food Services</t>
  </si>
  <si>
    <t>1109</t>
  </si>
  <si>
    <t>Basic School Levy</t>
  </si>
  <si>
    <t>1110</t>
  </si>
  <si>
    <t>Board Local Levy</t>
  </si>
  <si>
    <t>1111</t>
  </si>
  <si>
    <t>Voted Local Levy</t>
  </si>
  <si>
    <t>1313</t>
  </si>
  <si>
    <t>Community School Tuition</t>
  </si>
  <si>
    <t>1500</t>
  </si>
  <si>
    <t>Interest Earnings</t>
  </si>
  <si>
    <t>3065</t>
  </si>
  <si>
    <t>Reg School Program</t>
  </si>
  <si>
    <t>3066</t>
  </si>
  <si>
    <t>On Line Offset</t>
  </si>
  <si>
    <t>3070</t>
  </si>
  <si>
    <t>Professional Staff</t>
  </si>
  <si>
    <t>Foreign Exchange Students</t>
  </si>
  <si>
    <t>3221</t>
  </si>
  <si>
    <t>Class Size Reduction</t>
  </si>
  <si>
    <t>3222</t>
  </si>
  <si>
    <t>Elementary Arts Grant</t>
  </si>
  <si>
    <t>Dual Immersion Program</t>
  </si>
  <si>
    <t>3275</t>
  </si>
  <si>
    <t>3280</t>
  </si>
  <si>
    <t>At-Risk Student Programs</t>
  </si>
  <si>
    <t>3281</t>
  </si>
  <si>
    <t>School Nurses</t>
  </si>
  <si>
    <t>3293</t>
  </si>
  <si>
    <t>Accel Learning</t>
  </si>
  <si>
    <t>3355</t>
  </si>
  <si>
    <t>Flexible Allocation WPU Dist</t>
  </si>
  <si>
    <t>3410</t>
  </si>
  <si>
    <t>Enrollment Growth</t>
  </si>
  <si>
    <t>3655</t>
  </si>
  <si>
    <t>Digital Teaching and Learning</t>
  </si>
  <si>
    <t>3718</t>
  </si>
  <si>
    <t>Legislative Staff Bonus Allotment</t>
  </si>
  <si>
    <t>3772</t>
  </si>
  <si>
    <t>TSSA program</t>
  </si>
  <si>
    <t>3816</t>
  </si>
  <si>
    <t>Reading Achievement</t>
  </si>
  <si>
    <t>3818</t>
  </si>
  <si>
    <t>Library Books/Supplies</t>
  </si>
  <si>
    <t>3819</t>
  </si>
  <si>
    <t>Extended Day Kindergarten</t>
  </si>
  <si>
    <t>4595</t>
  </si>
  <si>
    <t>Safe/Rural Schools</t>
  </si>
  <si>
    <t>4599</t>
  </si>
  <si>
    <t>Other Fed-State</t>
  </si>
  <si>
    <t>Student Activity Local Revenue</t>
  </si>
  <si>
    <t>source? See Line 528</t>
  </si>
  <si>
    <t>Enterprise Fund Local Revenue</t>
  </si>
  <si>
    <t>Debt Service Leeway</t>
  </si>
  <si>
    <t>1112</t>
  </si>
  <si>
    <t>Capital Leeway</t>
  </si>
  <si>
    <t>FY20 Amended</t>
  </si>
  <si>
    <t>Interest Earned</t>
  </si>
  <si>
    <t>Total Revenues</t>
  </si>
  <si>
    <t>Total Expenditures</t>
  </si>
</sst>
</file>

<file path=xl/styles.xml><?xml version="1.0" encoding="utf-8"?>
<styleSheet xmlns="http://schemas.openxmlformats.org/spreadsheetml/2006/main">
  <numFmts count="4">
    <numFmt numFmtId="164" formatCode="[$$-409]#,##0;[Red]\-[$$-409]#,##0"/>
    <numFmt numFmtId="165" formatCode="0.0%"/>
    <numFmt numFmtId="166" formatCode="[$$-409]#,##0;\-[$$-409]#,##0"/>
    <numFmt numFmtId="167" formatCode="[$$-409]#,##0.00;[Red]\-[$$-409]#,##0.00"/>
  </numFmts>
  <fonts count="20">
    <font>
      <sz val="12"/>
      <name val="Arial"/>
      <family val="2"/>
    </font>
    <font>
      <sz val="14"/>
      <name val="TMS"/>
    </font>
    <font>
      <sz val="17"/>
      <name val="CG Times"/>
      <family val="1"/>
    </font>
    <font>
      <b/>
      <sz val="14"/>
      <name val="TMS"/>
    </font>
    <font>
      <sz val="12"/>
      <name val="TMS"/>
    </font>
    <font>
      <sz val="10"/>
      <name val="TMS"/>
    </font>
    <font>
      <b/>
      <i/>
      <sz val="10"/>
      <name val="TMS"/>
    </font>
    <font>
      <sz val="12"/>
      <name val="Arial"/>
      <family val="2"/>
      <charset val="1"/>
    </font>
    <font>
      <b/>
      <sz val="12"/>
      <name val="TMS"/>
    </font>
    <font>
      <sz val="14"/>
      <name val="Arial"/>
      <family val="2"/>
      <charset val="1"/>
    </font>
    <font>
      <sz val="14"/>
      <color indexed="8"/>
      <name val="TMS"/>
    </font>
    <font>
      <b/>
      <sz val="14"/>
      <color indexed="8"/>
      <name val="TMS"/>
    </font>
    <font>
      <sz val="9"/>
      <name val="TMS"/>
    </font>
    <font>
      <i/>
      <sz val="9"/>
      <name val="TMS"/>
    </font>
    <font>
      <i/>
      <sz val="10"/>
      <name val="TMS"/>
    </font>
    <font>
      <b/>
      <sz val="10"/>
      <name val="TMS"/>
    </font>
    <font>
      <b/>
      <sz val="14"/>
      <name val="Arial"/>
      <family val="2"/>
      <charset val="1"/>
    </font>
    <font>
      <sz val="14"/>
      <name val="TMS"/>
      <charset val="1"/>
    </font>
    <font>
      <sz val="14"/>
      <name val="Arial"/>
      <family val="2"/>
    </font>
    <font>
      <i/>
      <sz val="14"/>
      <name val="TMS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53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0"/>
        <bgColor indexed="53"/>
      </patternFill>
    </fill>
    <fill>
      <patternFill patternType="solid">
        <fgColor indexed="43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29"/>
        <bgColor indexed="4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4" fontId="1" fillId="0" borderId="0" xfId="0" applyNumberFormat="1" applyFont="1" applyAlignment="1"/>
    <xf numFmtId="4" fontId="2" fillId="0" borderId="0" xfId="0" applyNumberFormat="1" applyFont="1" applyAlignment="1"/>
    <xf numFmtId="4" fontId="3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" fontId="5" fillId="0" borderId="0" xfId="0" applyNumberFormat="1" applyFont="1" applyAlignment="1"/>
    <xf numFmtId="4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5" fontId="1" fillId="0" borderId="0" xfId="0" applyNumberFormat="1" applyFont="1" applyAlignment="1"/>
    <xf numFmtId="4" fontId="1" fillId="0" borderId="2" xfId="0" applyNumberFormat="1" applyFont="1" applyBorder="1" applyAlignment="1"/>
    <xf numFmtId="164" fontId="4" fillId="0" borderId="2" xfId="0" applyNumberFormat="1" applyFont="1" applyBorder="1" applyAlignment="1"/>
    <xf numFmtId="4" fontId="6" fillId="0" borderId="0" xfId="0" applyNumberFormat="1" applyFont="1" applyAlignment="1">
      <alignment horizontal="center"/>
    </xf>
    <xf numFmtId="165" fontId="7" fillId="2" borderId="0" xfId="0" applyNumberFormat="1" applyFont="1" applyFill="1" applyAlignment="1"/>
    <xf numFmtId="4" fontId="1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164" fontId="8" fillId="0" borderId="0" xfId="0" applyNumberFormat="1" applyFont="1" applyFill="1" applyAlignment="1">
      <alignment horizontal="center"/>
    </xf>
    <xf numFmtId="165" fontId="4" fillId="0" borderId="0" xfId="0" applyNumberFormat="1" applyFont="1" applyAlignment="1"/>
    <xf numFmtId="164" fontId="8" fillId="3" borderId="0" xfId="0" applyNumberFormat="1" applyFont="1" applyFill="1" applyAlignment="1">
      <alignment horizontal="center"/>
    </xf>
    <xf numFmtId="165" fontId="9" fillId="0" borderId="0" xfId="0" applyNumberFormat="1" applyFont="1" applyFill="1" applyAlignment="1"/>
    <xf numFmtId="4" fontId="6" fillId="0" borderId="0" xfId="0" applyNumberFormat="1" applyFont="1" applyFill="1" applyAlignment="1">
      <alignment horizontal="center"/>
    </xf>
    <xf numFmtId="4" fontId="1" fillId="0" borderId="1" xfId="0" applyNumberFormat="1" applyFont="1" applyBorder="1" applyAlignment="1"/>
    <xf numFmtId="4" fontId="10" fillId="4" borderId="1" xfId="0" applyNumberFormat="1" applyFont="1" applyFill="1" applyBorder="1" applyAlignment="1"/>
    <xf numFmtId="4" fontId="1" fillId="0" borderId="1" xfId="0" applyNumberFormat="1" applyFont="1" applyBorder="1" applyAlignment="1">
      <alignment horizontal="center"/>
    </xf>
    <xf numFmtId="165" fontId="1" fillId="0" borderId="0" xfId="0" applyNumberFormat="1" applyFont="1" applyFill="1" applyAlignment="1"/>
    <xf numFmtId="49" fontId="1" fillId="0" borderId="0" xfId="0" applyNumberFormat="1" applyFont="1" applyAlignment="1"/>
    <xf numFmtId="4" fontId="11" fillId="4" borderId="0" xfId="0" applyNumberFormat="1" applyFont="1" applyFill="1" applyAlignment="1"/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9" fontId="1" fillId="0" borderId="2" xfId="0" applyNumberFormat="1" applyFont="1" applyBorder="1" applyAlignment="1"/>
    <xf numFmtId="49" fontId="1" fillId="5" borderId="2" xfId="0" applyNumberFormat="1" applyFont="1" applyFill="1" applyBorder="1" applyAlignment="1"/>
    <xf numFmtId="164" fontId="1" fillId="0" borderId="2" xfId="0" applyNumberFormat="1" applyFont="1" applyBorder="1" applyAlignment="1"/>
    <xf numFmtId="4" fontId="12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9" fontId="1" fillId="5" borderId="0" xfId="0" applyNumberFormat="1" applyFont="1" applyFill="1" applyAlignment="1"/>
    <xf numFmtId="164" fontId="5" fillId="0" borderId="0" xfId="0" applyNumberFormat="1" applyFont="1" applyAlignment="1"/>
    <xf numFmtId="165" fontId="5" fillId="0" borderId="0" xfId="0" applyNumberFormat="1" applyFont="1" applyAlignment="1"/>
    <xf numFmtId="164" fontId="14" fillId="0" borderId="0" xfId="0" applyNumberFormat="1" applyFont="1" applyAlignment="1"/>
    <xf numFmtId="164" fontId="5" fillId="0" borderId="1" xfId="0" applyNumberFormat="1" applyFont="1" applyBorder="1" applyAlignment="1"/>
    <xf numFmtId="4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/>
    <xf numFmtId="4" fontId="5" fillId="0" borderId="0" xfId="0" applyNumberFormat="1" applyFont="1" applyFill="1" applyAlignment="1"/>
    <xf numFmtId="164" fontId="6" fillId="0" borderId="0" xfId="0" applyNumberFormat="1" applyFont="1" applyFill="1" applyAlignment="1"/>
    <xf numFmtId="165" fontId="9" fillId="2" borderId="0" xfId="0" applyNumberFormat="1" applyFont="1" applyFill="1" applyAlignment="1"/>
    <xf numFmtId="165" fontId="16" fillId="6" borderId="0" xfId="0" applyNumberFormat="1" applyFont="1" applyFill="1" applyAlignment="1"/>
    <xf numFmtId="166" fontId="1" fillId="7" borderId="0" xfId="0" applyNumberFormat="1" applyFont="1" applyFill="1" applyAlignment="1"/>
    <xf numFmtId="10" fontId="1" fillId="7" borderId="0" xfId="0" applyNumberFormat="1" applyFont="1" applyFill="1" applyAlignment="1"/>
    <xf numFmtId="4" fontId="1" fillId="7" borderId="0" xfId="0" applyNumberFormat="1" applyFont="1" applyFill="1" applyAlignment="1">
      <alignment horizontal="center"/>
    </xf>
    <xf numFmtId="166" fontId="1" fillId="0" borderId="0" xfId="0" applyNumberFormat="1" applyFont="1" applyAlignment="1"/>
    <xf numFmtId="49" fontId="1" fillId="5" borderId="0" xfId="0" applyNumberFormat="1" applyFont="1" applyFill="1" applyAlignment="1">
      <alignment horizontal="center"/>
    </xf>
    <xf numFmtId="4" fontId="17" fillId="0" borderId="0" xfId="1" applyNumberFormat="1" applyFont="1" applyAlignment="1"/>
    <xf numFmtId="0" fontId="17" fillId="0" borderId="0" xfId="1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3" fillId="0" borderId="2" xfId="0" applyNumberFormat="1" applyFont="1" applyBorder="1" applyAlignment="1"/>
    <xf numFmtId="10" fontId="1" fillId="6" borderId="0" xfId="0" applyNumberFormat="1" applyFont="1" applyFill="1" applyAlignment="1"/>
    <xf numFmtId="164" fontId="1" fillId="0" borderId="2" xfId="0" applyNumberFormat="1" applyFont="1" applyBorder="1" applyAlignment="1">
      <alignment horizontal="right"/>
    </xf>
    <xf numFmtId="10" fontId="4" fillId="7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49" fontId="10" fillId="4" borderId="0" xfId="0" applyNumberFormat="1" applyFont="1" applyFill="1" applyAlignment="1"/>
    <xf numFmtId="4" fontId="10" fillId="4" borderId="0" xfId="0" applyNumberFormat="1" applyFont="1" applyFill="1" applyAlignment="1"/>
    <xf numFmtId="49" fontId="1" fillId="0" borderId="3" xfId="0" applyNumberFormat="1" applyFont="1" applyBorder="1" applyAlignment="1"/>
    <xf numFmtId="4" fontId="3" fillId="0" borderId="3" xfId="0" applyNumberFormat="1" applyFont="1" applyBorder="1" applyAlignment="1"/>
    <xf numFmtId="164" fontId="1" fillId="0" borderId="3" xfId="0" applyNumberFormat="1" applyFont="1" applyBorder="1" applyAlignment="1"/>
    <xf numFmtId="10" fontId="1" fillId="0" borderId="0" xfId="0" applyNumberFormat="1" applyFont="1" applyAlignment="1"/>
    <xf numFmtId="4" fontId="3" fillId="0" borderId="0" xfId="0" applyNumberFormat="1" applyFont="1" applyAlignment="1"/>
    <xf numFmtId="10" fontId="1" fillId="0" borderId="0" xfId="0" applyNumberFormat="1" applyFont="1" applyFill="1" applyAlignment="1"/>
    <xf numFmtId="167" fontId="1" fillId="0" borderId="0" xfId="0" applyNumberFormat="1" applyFont="1" applyAlignment="1"/>
    <xf numFmtId="166" fontId="1" fillId="0" borderId="0" xfId="0" applyNumberFormat="1" applyFont="1" applyAlignment="1">
      <alignment horizontal="center"/>
    </xf>
    <xf numFmtId="164" fontId="0" fillId="0" borderId="0" xfId="0" applyNumberFormat="1"/>
    <xf numFmtId="164" fontId="1" fillId="8" borderId="0" xfId="0" applyNumberFormat="1" applyFont="1" applyFill="1" applyAlignment="1"/>
    <xf numFmtId="4" fontId="4" fillId="0" borderId="0" xfId="0" applyNumberFormat="1" applyFont="1" applyAlignment="1"/>
    <xf numFmtId="165" fontId="1" fillId="9" borderId="0" xfId="0" applyNumberFormat="1" applyFont="1" applyFill="1" applyAlignment="1"/>
    <xf numFmtId="4" fontId="5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center"/>
    </xf>
    <xf numFmtId="49" fontId="1" fillId="0" borderId="1" xfId="0" applyNumberFormat="1" applyFont="1" applyBorder="1" applyAlignment="1"/>
    <xf numFmtId="164" fontId="1" fillId="0" borderId="1" xfId="0" applyNumberFormat="1" applyFont="1" applyBorder="1" applyAlignment="1"/>
    <xf numFmtId="4" fontId="14" fillId="0" borderId="1" xfId="0" applyNumberFormat="1" applyFont="1" applyBorder="1" applyAlignment="1">
      <alignment horizontal="center"/>
    </xf>
    <xf numFmtId="4" fontId="10" fillId="4" borderId="0" xfId="0" applyNumberFormat="1" applyFont="1" applyFill="1" applyBorder="1" applyAlignment="1"/>
    <xf numFmtId="164" fontId="19" fillId="0" borderId="0" xfId="0" applyNumberFormat="1" applyFont="1" applyAlignment="1"/>
    <xf numFmtId="4" fontId="1" fillId="6" borderId="0" xfId="0" applyNumberFormat="1" applyFont="1" applyFill="1" applyAlignment="1">
      <alignment horizontal="right"/>
    </xf>
    <xf numFmtId="164" fontId="1" fillId="6" borderId="0" xfId="0" applyNumberFormat="1" applyFont="1" applyFill="1" applyAlignment="1"/>
    <xf numFmtId="164" fontId="19" fillId="6" borderId="0" xfId="0" applyNumberFormat="1" applyFont="1" applyFill="1" applyAlignment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06"/>
  <sheetViews>
    <sheetView tabSelected="1" showOutlineSymbols="0" zoomScale="87" zoomScaleNormal="87" workbookViewId="0">
      <selection activeCell="M128" sqref="M128:M129"/>
    </sheetView>
  </sheetViews>
  <sheetFormatPr defaultColWidth="12.6640625" defaultRowHeight="18"/>
  <cols>
    <col min="1" max="1" width="3.6640625" style="1" customWidth="1"/>
    <col min="2" max="2" width="4.6640625" style="1" customWidth="1"/>
    <col min="3" max="3" width="2.6640625" style="1" customWidth="1"/>
    <col min="4" max="5" width="5.6640625" style="1" customWidth="1"/>
    <col min="6" max="6" width="6.109375" style="1" customWidth="1"/>
    <col min="7" max="7" width="33" style="1" customWidth="1"/>
    <col min="8" max="8" width="16.6640625" style="1" customWidth="1"/>
    <col min="9" max="9" width="9.44140625" style="1" customWidth="1"/>
    <col min="10" max="10" width="16.44140625" style="1" customWidth="1"/>
    <col min="11" max="11" width="15.6640625" style="1" customWidth="1"/>
    <col min="12" max="12" width="12.6640625" style="1"/>
    <col min="13" max="13" width="14.5546875" style="1" customWidth="1"/>
    <col min="14" max="14" width="12.6640625" style="1"/>
    <col min="15" max="15" width="16.33203125" style="1" customWidth="1"/>
    <col min="16" max="16" width="11.33203125" style="1" customWidth="1"/>
    <col min="17" max="17" width="12.6640625" style="1"/>
    <col min="18" max="18" width="10.5546875" style="1" customWidth="1"/>
    <col min="19" max="19" width="7" style="1" customWidth="1"/>
    <col min="20" max="20" width="17.5546875" style="1" customWidth="1"/>
    <col min="21" max="21" width="12.21875" style="1" customWidth="1"/>
    <col min="22" max="22" width="11.21875" style="1" customWidth="1"/>
    <col min="23" max="23" width="6.44140625" style="1" customWidth="1"/>
    <col min="24" max="24" width="11.21875" style="1" customWidth="1"/>
    <col min="25" max="25" width="12.21875" style="1" customWidth="1"/>
    <col min="26" max="26" width="7.21875" style="1" customWidth="1"/>
    <col min="27" max="27" width="11.88671875" style="1" customWidth="1"/>
    <col min="28" max="28" width="11.77734375" style="1" customWidth="1"/>
    <col min="29" max="255" width="12.6640625" style="1"/>
  </cols>
  <sheetData>
    <row r="1" spans="1:28" ht="24.95" customHeight="1">
      <c r="A1" s="2" t="s">
        <v>0</v>
      </c>
    </row>
    <row r="2" spans="1:28" ht="17.100000000000001" customHeight="1">
      <c r="A2" s="1" t="s">
        <v>1</v>
      </c>
      <c r="G2" s="3"/>
    </row>
    <row r="3" spans="1:28" ht="17.100000000000001" customHeight="1">
      <c r="G3"/>
      <c r="H3"/>
      <c r="I3"/>
      <c r="J3"/>
      <c r="K3"/>
      <c r="L3"/>
      <c r="M3"/>
    </row>
    <row r="4" spans="1:28" ht="17.100000000000001" customHeight="1">
      <c r="P4" s="4" t="s">
        <v>2</v>
      </c>
      <c r="Q4" s="5">
        <v>2019</v>
      </c>
      <c r="R4" s="4" t="s">
        <v>2</v>
      </c>
      <c r="S4" s="6" t="s">
        <v>3</v>
      </c>
      <c r="T4" s="5">
        <v>2020</v>
      </c>
      <c r="U4" s="5"/>
      <c r="V4"/>
      <c r="W4"/>
      <c r="X4"/>
      <c r="Y4"/>
      <c r="Z4"/>
    </row>
    <row r="5" spans="1:28" ht="17.100000000000001" customHeight="1">
      <c r="G5" s="7" t="s">
        <v>4</v>
      </c>
      <c r="H5" s="8">
        <f>SUM(H9:H31)</f>
        <v>25745289</v>
      </c>
      <c r="I5" s="9">
        <f>(J5-H5)/H5</f>
        <v>5.773444609613821E-2</v>
      </c>
      <c r="J5" s="8">
        <f>SUM(J9:J31)</f>
        <v>27231679</v>
      </c>
      <c r="K5" s="8">
        <f>SUM(K9:K31)</f>
        <v>28210028</v>
      </c>
      <c r="L5" s="9">
        <f>(K5-J5)/J5</f>
        <v>3.5926870318939937E-2</v>
      </c>
      <c r="O5" s="10" t="s">
        <v>5</v>
      </c>
      <c r="P5" s="11">
        <v>878443</v>
      </c>
      <c r="Q5" s="12" t="s">
        <v>6</v>
      </c>
      <c r="R5" s="11">
        <v>813356</v>
      </c>
      <c r="S5" s="13">
        <v>-7.4093595145046404E-2</v>
      </c>
      <c r="T5" s="12" t="s">
        <v>7</v>
      </c>
      <c r="U5" s="12"/>
      <c r="V5"/>
      <c r="W5"/>
      <c r="X5"/>
      <c r="Y5"/>
      <c r="Z5"/>
    </row>
    <row r="6" spans="1:28" ht="17.100000000000001" customHeight="1">
      <c r="A6" s="1" t="s">
        <v>8</v>
      </c>
      <c r="H6" s="14" t="s">
        <v>9</v>
      </c>
      <c r="I6" s="14"/>
      <c r="J6" s="14" t="s">
        <v>10</v>
      </c>
      <c r="K6" s="14" t="s">
        <v>11</v>
      </c>
      <c r="M6"/>
      <c r="O6" s="10" t="s">
        <v>12</v>
      </c>
      <c r="P6" s="15">
        <v>335000</v>
      </c>
      <c r="Q6" s="16">
        <f>P5-P6</f>
        <v>543443</v>
      </c>
      <c r="R6" s="15">
        <v>312500</v>
      </c>
      <c r="S6" s="17">
        <f>(R6-P6)/P6</f>
        <v>-6.7164179104477612E-2</v>
      </c>
      <c r="T6" s="18">
        <f>R5-R6</f>
        <v>500856</v>
      </c>
      <c r="U6" s="16"/>
      <c r="V6"/>
      <c r="W6"/>
      <c r="X6"/>
      <c r="Y6"/>
      <c r="Z6"/>
      <c r="AA6" s="19"/>
      <c r="AB6" s="20"/>
    </row>
    <row r="7" spans="1:28" ht="17.100000000000001" customHeight="1">
      <c r="A7" s="21" t="s">
        <v>13</v>
      </c>
      <c r="B7" s="21" t="s">
        <v>14</v>
      </c>
      <c r="C7" s="21" t="s">
        <v>15</v>
      </c>
      <c r="D7" s="21" t="s">
        <v>16</v>
      </c>
      <c r="E7" s="21" t="s">
        <v>17</v>
      </c>
      <c r="F7" s="21" t="s">
        <v>18</v>
      </c>
      <c r="G7" s="22" t="s">
        <v>19</v>
      </c>
      <c r="H7" s="23" t="s">
        <v>2</v>
      </c>
      <c r="I7" s="23"/>
      <c r="J7" s="23" t="s">
        <v>2</v>
      </c>
      <c r="K7" s="23" t="s">
        <v>2</v>
      </c>
      <c r="M7"/>
      <c r="T7"/>
      <c r="U7"/>
      <c r="V7"/>
      <c r="W7"/>
      <c r="X7"/>
      <c r="Y7"/>
      <c r="Z7"/>
      <c r="AA7" s="24"/>
      <c r="AB7" s="16"/>
    </row>
    <row r="8" spans="1:28" ht="17.100000000000001" customHeight="1">
      <c r="A8" s="25" t="s">
        <v>20</v>
      </c>
      <c r="B8" s="25" t="s">
        <v>21</v>
      </c>
      <c r="C8" s="25" t="s">
        <v>22</v>
      </c>
      <c r="D8" s="25" t="s">
        <v>23</v>
      </c>
      <c r="E8" s="25" t="s">
        <v>24</v>
      </c>
      <c r="F8" s="25" t="s">
        <v>21</v>
      </c>
      <c r="G8" s="26" t="s">
        <v>25</v>
      </c>
      <c r="H8" s="8">
        <f>SUM(H9:H86)</f>
        <v>32675321</v>
      </c>
      <c r="I8" s="9">
        <f t="shared" ref="I8:I71" si="0">(J8-H8)/H8</f>
        <v>5.0080303725248791E-2</v>
      </c>
      <c r="J8" s="8">
        <f>SUM(J9:J86)</f>
        <v>34311711</v>
      </c>
      <c r="K8" s="8">
        <f>SUM(K9:K86)</f>
        <v>34839275</v>
      </c>
      <c r="L8" s="9">
        <f t="shared" ref="L8:L71" si="1">(K8-J8)/J8</f>
        <v>1.5375624957904314E-2</v>
      </c>
      <c r="T8"/>
      <c r="U8"/>
      <c r="V8" s="27" t="s">
        <v>9</v>
      </c>
      <c r="W8" s="27"/>
      <c r="X8" s="27" t="s">
        <v>10</v>
      </c>
      <c r="Y8" s="27" t="s">
        <v>11</v>
      </c>
      <c r="Z8"/>
      <c r="AA8" s="28" t="s">
        <v>26</v>
      </c>
    </row>
    <row r="9" spans="1:28" ht="17.100000000000001" customHeight="1">
      <c r="A9" s="29" t="s">
        <v>20</v>
      </c>
      <c r="B9" s="30" t="s">
        <v>27</v>
      </c>
      <c r="C9" s="29" t="s">
        <v>22</v>
      </c>
      <c r="D9" s="29" t="s">
        <v>23</v>
      </c>
      <c r="E9" s="29" t="s">
        <v>28</v>
      </c>
      <c r="F9" s="29" t="s">
        <v>29</v>
      </c>
      <c r="G9" s="10" t="s">
        <v>30</v>
      </c>
      <c r="H9" s="31">
        <v>1242434</v>
      </c>
      <c r="I9" s="9">
        <f t="shared" si="0"/>
        <v>0</v>
      </c>
      <c r="J9" s="31">
        <v>1242434</v>
      </c>
      <c r="K9" s="31">
        <v>1303859</v>
      </c>
      <c r="L9" s="9">
        <f t="shared" si="1"/>
        <v>4.9439245867386114E-2</v>
      </c>
      <c r="T9"/>
      <c r="U9"/>
      <c r="V9" s="32" t="s">
        <v>2</v>
      </c>
      <c r="W9" s="32"/>
      <c r="X9" s="32" t="s">
        <v>2</v>
      </c>
      <c r="Y9" s="32" t="s">
        <v>2</v>
      </c>
      <c r="Z9"/>
      <c r="AA9" s="33" t="s">
        <v>31</v>
      </c>
    </row>
    <row r="10" spans="1:28" ht="17.100000000000001" customHeight="1">
      <c r="A10" s="25" t="s">
        <v>20</v>
      </c>
      <c r="B10" s="34" t="s">
        <v>32</v>
      </c>
      <c r="C10" s="25" t="s">
        <v>22</v>
      </c>
      <c r="D10" s="25" t="s">
        <v>23</v>
      </c>
      <c r="E10" s="25" t="s">
        <v>28</v>
      </c>
      <c r="F10" s="25" t="s">
        <v>29</v>
      </c>
      <c r="G10" s="1" t="s">
        <v>30</v>
      </c>
      <c r="H10" s="8">
        <v>1416314</v>
      </c>
      <c r="I10" s="9">
        <f t="shared" si="0"/>
        <v>0</v>
      </c>
      <c r="J10" s="8">
        <v>1416314</v>
      </c>
      <c r="K10" s="8">
        <v>1456654</v>
      </c>
      <c r="L10" s="9">
        <f t="shared" si="1"/>
        <v>2.8482384555967109E-2</v>
      </c>
      <c r="T10"/>
      <c r="U10" t="s">
        <v>33</v>
      </c>
      <c r="V10" s="35">
        <v>84400959</v>
      </c>
      <c r="W10" s="36">
        <v>3.5044791374941604E-2</v>
      </c>
      <c r="X10" s="35">
        <v>87358773</v>
      </c>
      <c r="Y10" s="35">
        <v>92648429</v>
      </c>
      <c r="Z10" s="36">
        <v>6.055094203303428E-2</v>
      </c>
      <c r="AA10" s="37">
        <v>95895273.865521088</v>
      </c>
    </row>
    <row r="11" spans="1:28" ht="17.100000000000001" customHeight="1">
      <c r="A11" s="25" t="s">
        <v>20</v>
      </c>
      <c r="B11" s="34" t="s">
        <v>34</v>
      </c>
      <c r="C11" s="25" t="s">
        <v>22</v>
      </c>
      <c r="D11" s="25" t="s">
        <v>23</v>
      </c>
      <c r="E11" s="25" t="s">
        <v>28</v>
      </c>
      <c r="F11" s="25" t="s">
        <v>29</v>
      </c>
      <c r="G11" s="1" t="s">
        <v>30</v>
      </c>
      <c r="H11" s="8">
        <v>1391055</v>
      </c>
      <c r="I11" s="9">
        <f t="shared" si="0"/>
        <v>7.1887883656649096E-2</v>
      </c>
      <c r="J11" s="8">
        <v>1491055</v>
      </c>
      <c r="K11" s="8">
        <v>1547858</v>
      </c>
      <c r="L11" s="9">
        <f t="shared" si="1"/>
        <v>3.8095844888350869E-2</v>
      </c>
      <c r="T11"/>
      <c r="U11" t="s">
        <v>35</v>
      </c>
      <c r="V11" s="38">
        <v>84400959</v>
      </c>
      <c r="W11" s="36">
        <v>5.0516617945063867E-2</v>
      </c>
      <c r="X11" s="38">
        <v>88664610</v>
      </c>
      <c r="Y11" s="38">
        <v>92648429</v>
      </c>
      <c r="Z11" s="36">
        <v>4.4931331677881402E-2</v>
      </c>
      <c r="AA11" s="37">
        <v>97328714.291003376</v>
      </c>
    </row>
    <row r="12" spans="1:28" ht="17.100000000000001" customHeight="1">
      <c r="A12" s="25" t="s">
        <v>20</v>
      </c>
      <c r="B12" s="34" t="s">
        <v>36</v>
      </c>
      <c r="C12" s="25" t="s">
        <v>22</v>
      </c>
      <c r="D12" s="25" t="s">
        <v>23</v>
      </c>
      <c r="E12" s="25" t="s">
        <v>28</v>
      </c>
      <c r="F12" s="25" t="s">
        <v>29</v>
      </c>
      <c r="G12" s="1" t="s">
        <v>30</v>
      </c>
      <c r="H12" s="8">
        <v>1551869</v>
      </c>
      <c r="I12" s="9">
        <f t="shared" si="0"/>
        <v>6.4438428759128502E-2</v>
      </c>
      <c r="J12" s="8">
        <v>1651869</v>
      </c>
      <c r="K12" s="8">
        <v>1807308</v>
      </c>
      <c r="L12" s="9">
        <f t="shared" si="1"/>
        <v>9.4098866193384589E-2</v>
      </c>
      <c r="T12"/>
      <c r="U12"/>
      <c r="V12" s="6"/>
      <c r="W12" s="39" t="s">
        <v>37</v>
      </c>
      <c r="X12" s="40">
        <v>1305837</v>
      </c>
      <c r="Y12" s="41"/>
      <c r="Z12" s="39" t="s">
        <v>37</v>
      </c>
      <c r="AA12" s="42">
        <v>1433440.425482288</v>
      </c>
    </row>
    <row r="13" spans="1:28" ht="17.100000000000001" customHeight="1">
      <c r="A13" s="25" t="s">
        <v>20</v>
      </c>
      <c r="B13" s="34" t="s">
        <v>38</v>
      </c>
      <c r="C13" s="25" t="s">
        <v>22</v>
      </c>
      <c r="D13" s="25" t="s">
        <v>23</v>
      </c>
      <c r="E13" s="25" t="s">
        <v>28</v>
      </c>
      <c r="F13" s="25" t="s">
        <v>39</v>
      </c>
      <c r="G13" s="1" t="s">
        <v>30</v>
      </c>
      <c r="H13" s="8">
        <v>1542195</v>
      </c>
      <c r="I13" s="9">
        <f t="shared" si="0"/>
        <v>0</v>
      </c>
      <c r="J13" s="8">
        <v>1542195</v>
      </c>
      <c r="K13" s="8">
        <v>1521825</v>
      </c>
      <c r="L13" s="9">
        <f t="shared" si="1"/>
        <v>-1.3208446402692267E-2</v>
      </c>
    </row>
    <row r="14" spans="1:28" ht="17.100000000000001" customHeight="1">
      <c r="A14" s="25" t="s">
        <v>20</v>
      </c>
      <c r="B14" s="34" t="s">
        <v>40</v>
      </c>
      <c r="C14" s="25" t="s">
        <v>22</v>
      </c>
      <c r="D14" s="25" t="s">
        <v>23</v>
      </c>
      <c r="E14" s="25" t="s">
        <v>28</v>
      </c>
      <c r="F14" s="25" t="s">
        <v>39</v>
      </c>
      <c r="G14" s="1" t="s">
        <v>30</v>
      </c>
      <c r="H14" s="8">
        <v>1737026</v>
      </c>
      <c r="I14" s="9">
        <f t="shared" si="0"/>
        <v>5.7569662169708456E-2</v>
      </c>
      <c r="J14" s="8">
        <v>1837026</v>
      </c>
      <c r="K14" s="8">
        <v>1899649</v>
      </c>
      <c r="L14" s="9">
        <f t="shared" si="1"/>
        <v>3.4089337875457398E-2</v>
      </c>
    </row>
    <row r="15" spans="1:28" ht="17.100000000000001" customHeight="1">
      <c r="A15" s="25" t="s">
        <v>20</v>
      </c>
      <c r="B15" s="34" t="s">
        <v>41</v>
      </c>
      <c r="C15" s="25" t="s">
        <v>22</v>
      </c>
      <c r="D15" s="25" t="s">
        <v>23</v>
      </c>
      <c r="E15" s="25" t="s">
        <v>28</v>
      </c>
      <c r="F15" s="25" t="s">
        <v>39</v>
      </c>
      <c r="G15" s="1" t="s">
        <v>30</v>
      </c>
      <c r="H15" s="8">
        <v>2027327</v>
      </c>
      <c r="I15" s="9">
        <f t="shared" si="0"/>
        <v>9.8652067476041105E-2</v>
      </c>
      <c r="J15" s="8">
        <v>2227327</v>
      </c>
      <c r="K15" s="8">
        <v>2375164</v>
      </c>
      <c r="L15" s="9">
        <f t="shared" si="1"/>
        <v>6.6374178555730703E-2</v>
      </c>
    </row>
    <row r="16" spans="1:28" ht="17.100000000000001" customHeight="1">
      <c r="A16" s="25" t="s">
        <v>20</v>
      </c>
      <c r="B16" s="34" t="s">
        <v>42</v>
      </c>
      <c r="C16" s="25" t="s">
        <v>22</v>
      </c>
      <c r="D16" s="25" t="s">
        <v>23</v>
      </c>
      <c r="E16" s="25" t="s">
        <v>28</v>
      </c>
      <c r="F16" s="25" t="s">
        <v>39</v>
      </c>
      <c r="G16" s="1" t="s">
        <v>30</v>
      </c>
      <c r="H16" s="8">
        <v>3528320</v>
      </c>
      <c r="I16" s="9">
        <f t="shared" si="0"/>
        <v>8.5026301469254495E-2</v>
      </c>
      <c r="J16" s="8">
        <v>3828320</v>
      </c>
      <c r="K16" s="8">
        <v>4120014</v>
      </c>
      <c r="L16" s="9">
        <f t="shared" si="1"/>
        <v>7.6193735110962515E-2</v>
      </c>
    </row>
    <row r="17" spans="1:13" ht="17.100000000000001" customHeight="1">
      <c r="A17" s="25" t="s">
        <v>20</v>
      </c>
      <c r="B17" s="25" t="s">
        <v>43</v>
      </c>
      <c r="C17" s="25" t="s">
        <v>22</v>
      </c>
      <c r="D17" s="25" t="s">
        <v>23</v>
      </c>
      <c r="E17" s="25" t="s">
        <v>28</v>
      </c>
      <c r="F17" s="25" t="s">
        <v>39</v>
      </c>
      <c r="G17" s="1" t="s">
        <v>30</v>
      </c>
      <c r="H17" s="8">
        <v>448547</v>
      </c>
      <c r="I17" s="9">
        <f t="shared" si="0"/>
        <v>0</v>
      </c>
      <c r="J17" s="8">
        <v>448547</v>
      </c>
      <c r="K17" s="8">
        <v>407355</v>
      </c>
      <c r="L17" s="43">
        <f t="shared" si="1"/>
        <v>-9.1834300530379206E-2</v>
      </c>
    </row>
    <row r="18" spans="1:13" ht="17.100000000000001" customHeight="1">
      <c r="A18" s="25" t="s">
        <v>20</v>
      </c>
      <c r="B18" s="34" t="s">
        <v>27</v>
      </c>
      <c r="C18" s="25" t="s">
        <v>22</v>
      </c>
      <c r="D18" s="25" t="s">
        <v>23</v>
      </c>
      <c r="E18" s="25" t="s">
        <v>28</v>
      </c>
      <c r="F18" s="25" t="s">
        <v>44</v>
      </c>
      <c r="G18" s="1" t="s">
        <v>45</v>
      </c>
      <c r="H18" s="8">
        <v>67251</v>
      </c>
      <c r="I18" s="9">
        <f t="shared" si="0"/>
        <v>0</v>
      </c>
      <c r="J18" s="8">
        <v>67251</v>
      </c>
      <c r="K18" s="8">
        <v>139832</v>
      </c>
      <c r="L18" s="44">
        <f t="shared" si="1"/>
        <v>1.0792553270583336</v>
      </c>
    </row>
    <row r="19" spans="1:13" ht="17.100000000000001" customHeight="1">
      <c r="A19" s="25" t="s">
        <v>20</v>
      </c>
      <c r="B19" s="34" t="s">
        <v>32</v>
      </c>
      <c r="C19" s="25" t="s">
        <v>22</v>
      </c>
      <c r="D19" s="25" t="s">
        <v>23</v>
      </c>
      <c r="E19" s="25" t="s">
        <v>28</v>
      </c>
      <c r="F19" s="25" t="s">
        <v>44</v>
      </c>
      <c r="G19" s="1" t="s">
        <v>45</v>
      </c>
      <c r="H19" s="8">
        <v>24163</v>
      </c>
      <c r="I19" s="9">
        <f t="shared" si="0"/>
        <v>0</v>
      </c>
      <c r="J19" s="8">
        <v>24163</v>
      </c>
      <c r="K19" s="8">
        <v>21963</v>
      </c>
      <c r="L19" s="9">
        <f t="shared" si="1"/>
        <v>-9.1048296982990523E-2</v>
      </c>
    </row>
    <row r="20" spans="1:13" ht="17.100000000000001" customHeight="1">
      <c r="A20" s="25" t="s">
        <v>20</v>
      </c>
      <c r="B20" s="34" t="s">
        <v>34</v>
      </c>
      <c r="C20" s="25" t="s">
        <v>22</v>
      </c>
      <c r="D20" s="25" t="s">
        <v>23</v>
      </c>
      <c r="E20" s="25" t="s">
        <v>28</v>
      </c>
      <c r="F20" s="25" t="s">
        <v>44</v>
      </c>
      <c r="G20" s="1" t="s">
        <v>45</v>
      </c>
      <c r="H20" s="8">
        <v>14834</v>
      </c>
      <c r="I20" s="9">
        <f t="shared" si="0"/>
        <v>0</v>
      </c>
      <c r="J20" s="8">
        <v>14834</v>
      </c>
      <c r="K20" s="8">
        <v>41107</v>
      </c>
      <c r="L20" s="44">
        <f t="shared" si="1"/>
        <v>1.7711338816232978</v>
      </c>
    </row>
    <row r="21" spans="1:13" ht="17.100000000000001" customHeight="1">
      <c r="A21" s="25" t="s">
        <v>20</v>
      </c>
      <c r="B21" s="34" t="s">
        <v>36</v>
      </c>
      <c r="C21" s="25" t="s">
        <v>22</v>
      </c>
      <c r="D21" s="25" t="s">
        <v>23</v>
      </c>
      <c r="E21" s="25" t="s">
        <v>28</v>
      </c>
      <c r="F21" s="25" t="s">
        <v>44</v>
      </c>
      <c r="G21" s="1" t="s">
        <v>45</v>
      </c>
      <c r="H21" s="8">
        <v>37247</v>
      </c>
      <c r="I21" s="9">
        <f t="shared" si="0"/>
        <v>0</v>
      </c>
      <c r="J21" s="8">
        <v>37247</v>
      </c>
      <c r="K21" s="8">
        <v>44698</v>
      </c>
      <c r="L21" s="9">
        <f t="shared" si="1"/>
        <v>0.20004295647971648</v>
      </c>
    </row>
    <row r="22" spans="1:13" ht="17.100000000000001" customHeight="1">
      <c r="A22" s="25" t="s">
        <v>20</v>
      </c>
      <c r="B22" s="34" t="s">
        <v>38</v>
      </c>
      <c r="C22" s="25" t="s">
        <v>22</v>
      </c>
      <c r="D22" s="25" t="s">
        <v>23</v>
      </c>
      <c r="E22" s="25" t="s">
        <v>28</v>
      </c>
      <c r="F22" s="25" t="s">
        <v>44</v>
      </c>
      <c r="G22" s="1" t="s">
        <v>45</v>
      </c>
      <c r="H22" s="8">
        <v>26568</v>
      </c>
      <c r="I22" s="9">
        <f t="shared" si="0"/>
        <v>0</v>
      </c>
      <c r="J22" s="8">
        <v>26568</v>
      </c>
      <c r="K22" s="8">
        <v>52595</v>
      </c>
      <c r="L22" s="44">
        <f t="shared" si="1"/>
        <v>0.97963715748268598</v>
      </c>
    </row>
    <row r="23" spans="1:13" ht="17.100000000000001" customHeight="1">
      <c r="A23" s="25" t="s">
        <v>20</v>
      </c>
      <c r="B23" s="34" t="s">
        <v>40</v>
      </c>
      <c r="C23" s="25" t="s">
        <v>22</v>
      </c>
      <c r="D23" s="25" t="s">
        <v>23</v>
      </c>
      <c r="E23" s="25" t="s">
        <v>28</v>
      </c>
      <c r="F23" s="25" t="s">
        <v>44</v>
      </c>
      <c r="G23" s="1" t="s">
        <v>45</v>
      </c>
      <c r="H23" s="8">
        <v>50310</v>
      </c>
      <c r="I23" s="9">
        <f t="shared" si="0"/>
        <v>0</v>
      </c>
      <c r="J23" s="8">
        <v>50310</v>
      </c>
      <c r="K23" s="8">
        <v>32108</v>
      </c>
      <c r="L23" s="43">
        <f t="shared" si="1"/>
        <v>-0.3617968594712781</v>
      </c>
    </row>
    <row r="24" spans="1:13" ht="17.100000000000001" customHeight="1">
      <c r="A24" s="25" t="s">
        <v>20</v>
      </c>
      <c r="B24" s="34" t="s">
        <v>41</v>
      </c>
      <c r="C24" s="25" t="s">
        <v>22</v>
      </c>
      <c r="D24" s="25" t="s">
        <v>23</v>
      </c>
      <c r="E24" s="25" t="s">
        <v>28</v>
      </c>
      <c r="F24" s="25" t="s">
        <v>44</v>
      </c>
      <c r="G24" s="1" t="s">
        <v>45</v>
      </c>
      <c r="H24" s="8">
        <v>19465</v>
      </c>
      <c r="I24" s="9">
        <f t="shared" si="0"/>
        <v>0</v>
      </c>
      <c r="J24" s="8">
        <v>19465</v>
      </c>
      <c r="K24" s="8">
        <v>22198</v>
      </c>
      <c r="L24" s="9">
        <f t="shared" si="1"/>
        <v>0.14040585666581043</v>
      </c>
    </row>
    <row r="25" spans="1:13" ht="17.100000000000001" customHeight="1">
      <c r="A25" s="25" t="s">
        <v>20</v>
      </c>
      <c r="B25" s="34" t="s">
        <v>42</v>
      </c>
      <c r="C25" s="25" t="s">
        <v>22</v>
      </c>
      <c r="D25" s="25" t="s">
        <v>23</v>
      </c>
      <c r="E25" s="25" t="s">
        <v>28</v>
      </c>
      <c r="F25" s="25" t="s">
        <v>44</v>
      </c>
      <c r="G25" s="1" t="s">
        <v>45</v>
      </c>
      <c r="H25" s="8">
        <v>48354</v>
      </c>
      <c r="I25" s="9">
        <f t="shared" si="0"/>
        <v>0</v>
      </c>
      <c r="J25" s="8">
        <v>48354</v>
      </c>
      <c r="K25" s="8">
        <v>51618</v>
      </c>
      <c r="L25" s="9">
        <f t="shared" si="1"/>
        <v>6.7502171485295942E-2</v>
      </c>
      <c r="M25" s="45">
        <f>SUM(K9:K25)</f>
        <v>16845805</v>
      </c>
    </row>
    <row r="26" spans="1:13" ht="17.100000000000001" customHeight="1">
      <c r="A26" s="25" t="s">
        <v>20</v>
      </c>
      <c r="B26" s="25" t="s">
        <v>43</v>
      </c>
      <c r="C26" s="25" t="s">
        <v>22</v>
      </c>
      <c r="D26" s="25" t="s">
        <v>23</v>
      </c>
      <c r="E26" s="25" t="s">
        <v>28</v>
      </c>
      <c r="F26" s="25" t="s">
        <v>46</v>
      </c>
      <c r="G26" s="1" t="s">
        <v>47</v>
      </c>
      <c r="H26" s="8">
        <v>3694693</v>
      </c>
      <c r="I26" s="9">
        <f t="shared" si="0"/>
        <v>7.7513882750204141E-2</v>
      </c>
      <c r="J26" s="8">
        <v>3981083</v>
      </c>
      <c r="K26" s="8">
        <v>4101954</v>
      </c>
      <c r="L26" s="9">
        <f t="shared" si="1"/>
        <v>3.0361336349932919E-2</v>
      </c>
      <c r="M26" s="46">
        <f>K26/M25</f>
        <v>0.24350002864214562</v>
      </c>
    </row>
    <row r="27" spans="1:13" ht="17.100000000000001" customHeight="1">
      <c r="A27" s="25" t="s">
        <v>20</v>
      </c>
      <c r="B27" s="25" t="s">
        <v>43</v>
      </c>
      <c r="C27" s="25" t="s">
        <v>22</v>
      </c>
      <c r="D27" s="25" t="s">
        <v>23</v>
      </c>
      <c r="E27" s="25" t="s">
        <v>28</v>
      </c>
      <c r="F27" s="25" t="s">
        <v>48</v>
      </c>
      <c r="G27" s="1" t="s">
        <v>49</v>
      </c>
      <c r="H27" s="8">
        <v>1160756</v>
      </c>
      <c r="I27" s="9">
        <f t="shared" si="0"/>
        <v>0</v>
      </c>
      <c r="J27" s="8">
        <v>1160756</v>
      </c>
      <c r="K27" s="8">
        <v>1288704</v>
      </c>
      <c r="L27" s="9">
        <f t="shared" si="1"/>
        <v>0.11022816164637529</v>
      </c>
      <c r="M27" s="46">
        <f>K27/M25</f>
        <v>7.6499995102638316E-2</v>
      </c>
    </row>
    <row r="28" spans="1:13" ht="17.100000000000001" customHeight="1">
      <c r="A28" s="25" t="s">
        <v>20</v>
      </c>
      <c r="B28" s="25" t="s">
        <v>43</v>
      </c>
      <c r="C28" s="25" t="s">
        <v>22</v>
      </c>
      <c r="D28" s="25" t="s">
        <v>23</v>
      </c>
      <c r="E28" s="25" t="s">
        <v>28</v>
      </c>
      <c r="F28" s="25" t="s">
        <v>50</v>
      </c>
      <c r="G28" s="1" t="s">
        <v>51</v>
      </c>
      <c r="H28" s="8">
        <v>4885506</v>
      </c>
      <c r="I28" s="9">
        <f t="shared" si="0"/>
        <v>0</v>
      </c>
      <c r="J28" s="8">
        <v>4885506</v>
      </c>
      <c r="K28" s="8">
        <v>5160565</v>
      </c>
      <c r="L28" s="9">
        <f t="shared" si="1"/>
        <v>5.6301025932626016E-2</v>
      </c>
      <c r="M28" s="46">
        <f>K28/M25</f>
        <v>0.30634125231771353</v>
      </c>
    </row>
    <row r="29" spans="1:13" ht="17.100000000000001" customHeight="1">
      <c r="A29" s="25" t="s">
        <v>20</v>
      </c>
      <c r="B29" s="25" t="s">
        <v>43</v>
      </c>
      <c r="C29" s="25" t="s">
        <v>22</v>
      </c>
      <c r="D29" s="25" t="s">
        <v>23</v>
      </c>
      <c r="E29" s="25" t="s">
        <v>28</v>
      </c>
      <c r="F29" s="25" t="s">
        <v>52</v>
      </c>
      <c r="G29" s="1" t="s">
        <v>53</v>
      </c>
      <c r="H29" s="8">
        <v>266055</v>
      </c>
      <c r="I29" s="9">
        <f t="shared" si="0"/>
        <v>0</v>
      </c>
      <c r="J29" s="8">
        <v>266055</v>
      </c>
      <c r="K29" s="8">
        <v>275000</v>
      </c>
      <c r="L29" s="9">
        <f t="shared" si="1"/>
        <v>3.362086786566687E-2</v>
      </c>
    </row>
    <row r="30" spans="1:13" ht="17.100000000000001" customHeight="1">
      <c r="A30" s="25" t="s">
        <v>20</v>
      </c>
      <c r="B30" s="25" t="s">
        <v>43</v>
      </c>
      <c r="C30" s="25" t="s">
        <v>22</v>
      </c>
      <c r="D30" s="25" t="s">
        <v>23</v>
      </c>
      <c r="E30" s="25" t="s">
        <v>28</v>
      </c>
      <c r="F30" s="25" t="s">
        <v>54</v>
      </c>
      <c r="G30" s="1" t="s">
        <v>55</v>
      </c>
      <c r="H30" s="8">
        <v>537500</v>
      </c>
      <c r="I30" s="9">
        <f t="shared" si="0"/>
        <v>0.37209302325581395</v>
      </c>
      <c r="J30" s="8">
        <v>737500</v>
      </c>
      <c r="K30" s="8">
        <v>515500</v>
      </c>
      <c r="L30" s="43">
        <f t="shared" si="1"/>
        <v>-0.30101694915254235</v>
      </c>
    </row>
    <row r="31" spans="1:13" ht="17.100000000000001" customHeight="1">
      <c r="A31" s="25" t="s">
        <v>20</v>
      </c>
      <c r="B31" s="25" t="s">
        <v>43</v>
      </c>
      <c r="C31" s="25" t="s">
        <v>22</v>
      </c>
      <c r="D31" s="25" t="s">
        <v>23</v>
      </c>
      <c r="E31" s="25" t="s">
        <v>28</v>
      </c>
      <c r="F31" s="25" t="s">
        <v>56</v>
      </c>
      <c r="G31" s="1" t="s">
        <v>57</v>
      </c>
      <c r="H31" s="8">
        <v>27500</v>
      </c>
      <c r="I31" s="9">
        <f t="shared" si="0"/>
        <v>7.2727272727272725</v>
      </c>
      <c r="J31" s="8">
        <v>227500</v>
      </c>
      <c r="K31" s="8">
        <v>22500</v>
      </c>
      <c r="L31" s="43">
        <f t="shared" si="1"/>
        <v>-0.90109890109890112</v>
      </c>
    </row>
    <row r="32" spans="1:13" ht="17.100000000000001" customHeight="1">
      <c r="A32" s="25" t="s">
        <v>20</v>
      </c>
      <c r="B32" s="34" t="s">
        <v>27</v>
      </c>
      <c r="C32" s="25" t="s">
        <v>22</v>
      </c>
      <c r="D32" s="25" t="s">
        <v>23</v>
      </c>
      <c r="E32" s="25" t="s">
        <v>28</v>
      </c>
      <c r="F32" s="25" t="s">
        <v>58</v>
      </c>
      <c r="G32" s="1" t="s">
        <v>59</v>
      </c>
      <c r="H32" s="8">
        <v>34334</v>
      </c>
      <c r="I32" s="9">
        <f t="shared" si="0"/>
        <v>0</v>
      </c>
      <c r="J32" s="8">
        <v>34334</v>
      </c>
      <c r="K32" s="8">
        <v>35874</v>
      </c>
      <c r="L32" s="9">
        <f t="shared" si="1"/>
        <v>4.4853497990330282E-2</v>
      </c>
    </row>
    <row r="33" spans="1:12" ht="17.100000000000001" customHeight="1">
      <c r="A33" s="25" t="s">
        <v>20</v>
      </c>
      <c r="B33" s="34" t="s">
        <v>32</v>
      </c>
      <c r="C33" s="25" t="s">
        <v>22</v>
      </c>
      <c r="D33" s="25" t="s">
        <v>23</v>
      </c>
      <c r="E33" s="25" t="s">
        <v>28</v>
      </c>
      <c r="F33" s="25" t="s">
        <v>58</v>
      </c>
      <c r="G33" s="1" t="s">
        <v>59</v>
      </c>
      <c r="H33" s="8">
        <v>33673</v>
      </c>
      <c r="I33" s="9">
        <f t="shared" si="0"/>
        <v>0</v>
      </c>
      <c r="J33" s="8">
        <v>33673</v>
      </c>
      <c r="K33" s="8">
        <v>37727</v>
      </c>
      <c r="L33" s="9">
        <f t="shared" si="1"/>
        <v>0.12039319335966502</v>
      </c>
    </row>
    <row r="34" spans="1:12" ht="17.100000000000001" customHeight="1">
      <c r="A34" s="25" t="s">
        <v>20</v>
      </c>
      <c r="B34" s="34" t="s">
        <v>34</v>
      </c>
      <c r="C34" s="25" t="s">
        <v>22</v>
      </c>
      <c r="D34" s="25" t="s">
        <v>23</v>
      </c>
      <c r="E34" s="25" t="s">
        <v>28</v>
      </c>
      <c r="F34" s="25" t="s">
        <v>58</v>
      </c>
      <c r="G34" s="1" t="s">
        <v>59</v>
      </c>
      <c r="H34" s="8">
        <v>37156</v>
      </c>
      <c r="I34" s="9">
        <f t="shared" si="0"/>
        <v>0</v>
      </c>
      <c r="J34" s="8">
        <v>37156</v>
      </c>
      <c r="K34" s="8">
        <v>39154</v>
      </c>
      <c r="L34" s="9">
        <f t="shared" si="1"/>
        <v>5.3773280223920764E-2</v>
      </c>
    </row>
    <row r="35" spans="1:12" ht="17.100000000000001" customHeight="1">
      <c r="A35" s="25" t="s">
        <v>20</v>
      </c>
      <c r="B35" s="34" t="s">
        <v>36</v>
      </c>
      <c r="C35" s="25" t="s">
        <v>22</v>
      </c>
      <c r="D35" s="25" t="s">
        <v>23</v>
      </c>
      <c r="E35" s="25" t="s">
        <v>28</v>
      </c>
      <c r="F35" s="25" t="s">
        <v>58</v>
      </c>
      <c r="G35" s="1" t="s">
        <v>59</v>
      </c>
      <c r="H35" s="8">
        <v>42342</v>
      </c>
      <c r="I35" s="9">
        <f t="shared" si="0"/>
        <v>0</v>
      </c>
      <c r="J35" s="8">
        <v>42342</v>
      </c>
      <c r="K35" s="8">
        <v>46665</v>
      </c>
      <c r="L35" s="9">
        <f t="shared" si="1"/>
        <v>0.10209720844551509</v>
      </c>
    </row>
    <row r="36" spans="1:12" ht="17.100000000000001" customHeight="1">
      <c r="A36" s="25" t="s">
        <v>20</v>
      </c>
      <c r="B36" s="34" t="s">
        <v>38</v>
      </c>
      <c r="C36" s="25" t="s">
        <v>22</v>
      </c>
      <c r="D36" s="25" t="s">
        <v>23</v>
      </c>
      <c r="E36" s="25" t="s">
        <v>28</v>
      </c>
      <c r="F36" s="25" t="s">
        <v>58</v>
      </c>
      <c r="G36" s="1" t="s">
        <v>59</v>
      </c>
      <c r="H36" s="8">
        <v>24190</v>
      </c>
      <c r="I36" s="9">
        <f t="shared" si="0"/>
        <v>0</v>
      </c>
      <c r="J36" s="8">
        <v>24190</v>
      </c>
      <c r="K36" s="8">
        <v>36470</v>
      </c>
      <c r="L36" s="44">
        <f t="shared" si="1"/>
        <v>0.50764778834229018</v>
      </c>
    </row>
    <row r="37" spans="1:12" ht="17.100000000000001" customHeight="1">
      <c r="A37" s="25" t="s">
        <v>20</v>
      </c>
      <c r="B37" s="34" t="s">
        <v>40</v>
      </c>
      <c r="C37" s="25" t="s">
        <v>22</v>
      </c>
      <c r="D37" s="25" t="s">
        <v>23</v>
      </c>
      <c r="E37" s="25" t="s">
        <v>28</v>
      </c>
      <c r="F37" s="25" t="s">
        <v>58</v>
      </c>
      <c r="G37" s="1" t="s">
        <v>59</v>
      </c>
      <c r="H37" s="8">
        <v>32204</v>
      </c>
      <c r="I37" s="9">
        <f t="shared" si="0"/>
        <v>0</v>
      </c>
      <c r="J37" s="8">
        <v>32204</v>
      </c>
      <c r="K37" s="8">
        <v>33135</v>
      </c>
      <c r="L37" s="9">
        <f t="shared" si="1"/>
        <v>2.8909452241957522E-2</v>
      </c>
    </row>
    <row r="38" spans="1:12" ht="17.100000000000001" customHeight="1">
      <c r="A38" s="25" t="s">
        <v>20</v>
      </c>
      <c r="B38" s="34" t="s">
        <v>41</v>
      </c>
      <c r="C38" s="25" t="s">
        <v>22</v>
      </c>
      <c r="D38" s="25" t="s">
        <v>23</v>
      </c>
      <c r="E38" s="25" t="s">
        <v>28</v>
      </c>
      <c r="F38" s="25" t="s">
        <v>58</v>
      </c>
      <c r="G38" s="1" t="s">
        <v>59</v>
      </c>
      <c r="H38" s="8">
        <v>48556</v>
      </c>
      <c r="I38" s="9">
        <f t="shared" si="0"/>
        <v>0</v>
      </c>
      <c r="J38" s="8">
        <v>48556</v>
      </c>
      <c r="K38" s="8">
        <v>51768</v>
      </c>
      <c r="L38" s="9">
        <f t="shared" si="1"/>
        <v>6.6150424252409593E-2</v>
      </c>
    </row>
    <row r="39" spans="1:12" ht="17.100000000000001" customHeight="1">
      <c r="A39" s="25" t="s">
        <v>20</v>
      </c>
      <c r="B39" s="34" t="s">
        <v>42</v>
      </c>
      <c r="C39" s="25" t="s">
        <v>22</v>
      </c>
      <c r="D39" s="25" t="s">
        <v>23</v>
      </c>
      <c r="E39" s="25" t="s">
        <v>28</v>
      </c>
      <c r="F39" s="25" t="s">
        <v>58</v>
      </c>
      <c r="G39" s="1" t="s">
        <v>59</v>
      </c>
      <c r="H39" s="8">
        <v>92168</v>
      </c>
      <c r="I39" s="9">
        <f t="shared" si="0"/>
        <v>0</v>
      </c>
      <c r="J39" s="8">
        <v>92168</v>
      </c>
      <c r="K39" s="8">
        <v>97092</v>
      </c>
      <c r="L39" s="9">
        <f t="shared" si="1"/>
        <v>5.3424181928652024E-2</v>
      </c>
    </row>
    <row r="40" spans="1:12" ht="17.100000000000001" customHeight="1">
      <c r="A40" s="25" t="s">
        <v>20</v>
      </c>
      <c r="B40" s="25" t="s">
        <v>60</v>
      </c>
      <c r="C40" s="25" t="s">
        <v>22</v>
      </c>
      <c r="D40" s="25" t="s">
        <v>23</v>
      </c>
      <c r="E40" s="25" t="s">
        <v>28</v>
      </c>
      <c r="F40" s="25" t="s">
        <v>58</v>
      </c>
      <c r="G40" s="1" t="s">
        <v>59</v>
      </c>
      <c r="H40" s="8">
        <v>1000</v>
      </c>
      <c r="I40" s="9">
        <f t="shared" si="0"/>
        <v>100</v>
      </c>
      <c r="J40" s="8">
        <v>101000</v>
      </c>
      <c r="K40" s="8">
        <v>906</v>
      </c>
      <c r="L40" s="43">
        <f t="shared" si="1"/>
        <v>-0.99102970297029702</v>
      </c>
    </row>
    <row r="41" spans="1:12" ht="17.100000000000001" customHeight="1">
      <c r="A41" s="25" t="s">
        <v>20</v>
      </c>
      <c r="B41" s="25" t="s">
        <v>43</v>
      </c>
      <c r="C41" s="25" t="s">
        <v>22</v>
      </c>
      <c r="D41" s="25" t="s">
        <v>23</v>
      </c>
      <c r="E41" s="25" t="s">
        <v>28</v>
      </c>
      <c r="F41" s="25" t="s">
        <v>61</v>
      </c>
      <c r="G41" s="1" t="s">
        <v>62</v>
      </c>
      <c r="H41" s="8">
        <v>8213</v>
      </c>
      <c r="I41" s="9">
        <f t="shared" si="0"/>
        <v>0</v>
      </c>
      <c r="J41" s="8">
        <v>8213</v>
      </c>
      <c r="K41" s="8">
        <v>8647</v>
      </c>
      <c r="L41" s="9">
        <f t="shared" si="1"/>
        <v>5.2843053695361013E-2</v>
      </c>
    </row>
    <row r="42" spans="1:12" ht="17.100000000000001" customHeight="1">
      <c r="A42" s="25" t="s">
        <v>20</v>
      </c>
      <c r="B42" s="25" t="s">
        <v>43</v>
      </c>
      <c r="C42" s="25" t="s">
        <v>22</v>
      </c>
      <c r="D42" s="25" t="s">
        <v>23</v>
      </c>
      <c r="E42" s="25" t="s">
        <v>28</v>
      </c>
      <c r="F42" s="25" t="s">
        <v>63</v>
      </c>
      <c r="G42" s="1" t="s">
        <v>64</v>
      </c>
      <c r="H42" s="8">
        <v>30250</v>
      </c>
      <c r="I42" s="9">
        <f t="shared" si="0"/>
        <v>0</v>
      </c>
      <c r="J42" s="8">
        <v>30250</v>
      </c>
      <c r="K42" s="8">
        <v>62500</v>
      </c>
      <c r="L42" s="44">
        <f t="shared" si="1"/>
        <v>1.0661157024793388</v>
      </c>
    </row>
    <row r="43" spans="1:12" ht="17.100000000000001" customHeight="1">
      <c r="A43" s="25" t="s">
        <v>20</v>
      </c>
      <c r="B43" s="25" t="s">
        <v>43</v>
      </c>
      <c r="C43" s="25" t="s">
        <v>22</v>
      </c>
      <c r="D43" s="25" t="s">
        <v>23</v>
      </c>
      <c r="E43" s="25" t="s">
        <v>28</v>
      </c>
      <c r="F43" s="25" t="s">
        <v>65</v>
      </c>
      <c r="G43" s="1" t="s">
        <v>66</v>
      </c>
      <c r="H43" s="8">
        <v>24500</v>
      </c>
      <c r="I43" s="9">
        <f t="shared" si="0"/>
        <v>0</v>
      </c>
      <c r="J43" s="8">
        <v>24500</v>
      </c>
      <c r="K43" s="8">
        <v>25750</v>
      </c>
      <c r="L43" s="9">
        <f t="shared" si="1"/>
        <v>5.1020408163265307E-2</v>
      </c>
    </row>
    <row r="44" spans="1:12" ht="17.100000000000001" customHeight="1">
      <c r="A44" s="25" t="s">
        <v>20</v>
      </c>
      <c r="B44" s="25" t="s">
        <v>42</v>
      </c>
      <c r="C44" s="25" t="s">
        <v>22</v>
      </c>
      <c r="D44" s="25" t="s">
        <v>23</v>
      </c>
      <c r="E44" s="25" t="s">
        <v>67</v>
      </c>
      <c r="F44" s="25" t="s">
        <v>68</v>
      </c>
      <c r="G44" s="1" t="s">
        <v>69</v>
      </c>
      <c r="H44" s="8">
        <v>547500</v>
      </c>
      <c r="I44" s="9">
        <f t="shared" si="0"/>
        <v>0</v>
      </c>
      <c r="J44" s="8">
        <v>547500</v>
      </c>
      <c r="K44" s="8">
        <v>475500</v>
      </c>
      <c r="L44" s="43">
        <f t="shared" si="1"/>
        <v>-0.13150684931506848</v>
      </c>
    </row>
    <row r="45" spans="1:12" ht="17.100000000000001" customHeight="1">
      <c r="A45" s="25" t="s">
        <v>20</v>
      </c>
      <c r="B45" s="34" t="s">
        <v>27</v>
      </c>
      <c r="C45" s="25" t="s">
        <v>22</v>
      </c>
      <c r="D45" s="25" t="s">
        <v>23</v>
      </c>
      <c r="E45" s="25" t="s">
        <v>70</v>
      </c>
      <c r="F45" s="25" t="s">
        <v>71</v>
      </c>
      <c r="G45" s="1" t="s">
        <v>72</v>
      </c>
      <c r="H45" s="8">
        <v>59264</v>
      </c>
      <c r="I45" s="9">
        <f t="shared" si="0"/>
        <v>0</v>
      </c>
      <c r="J45" s="8">
        <v>59264</v>
      </c>
      <c r="K45" s="8">
        <v>62188</v>
      </c>
      <c r="L45" s="9">
        <f t="shared" si="1"/>
        <v>4.9338552915766741E-2</v>
      </c>
    </row>
    <row r="46" spans="1:12" ht="17.100000000000001" customHeight="1">
      <c r="A46" s="25" t="s">
        <v>20</v>
      </c>
      <c r="B46" s="34" t="s">
        <v>32</v>
      </c>
      <c r="C46" s="25" t="s">
        <v>22</v>
      </c>
      <c r="D46" s="25" t="s">
        <v>23</v>
      </c>
      <c r="E46" s="25" t="s">
        <v>70</v>
      </c>
      <c r="F46" s="25" t="s">
        <v>71</v>
      </c>
      <c r="G46" s="1" t="s">
        <v>72</v>
      </c>
      <c r="H46" s="8">
        <v>64253</v>
      </c>
      <c r="I46" s="9">
        <f t="shared" si="0"/>
        <v>0</v>
      </c>
      <c r="J46" s="8">
        <v>64253</v>
      </c>
      <c r="K46" s="8">
        <v>68003</v>
      </c>
      <c r="L46" s="9">
        <f t="shared" si="1"/>
        <v>5.8363033632670848E-2</v>
      </c>
    </row>
    <row r="47" spans="1:12" ht="17.100000000000001" customHeight="1">
      <c r="A47" s="25" t="s">
        <v>20</v>
      </c>
      <c r="B47" s="34" t="s">
        <v>34</v>
      </c>
      <c r="C47" s="25" t="s">
        <v>22</v>
      </c>
      <c r="D47" s="25" t="s">
        <v>23</v>
      </c>
      <c r="E47" s="25" t="s">
        <v>70</v>
      </c>
      <c r="F47" s="25" t="s">
        <v>71</v>
      </c>
      <c r="G47" s="1" t="s">
        <v>72</v>
      </c>
      <c r="H47" s="8">
        <v>41357</v>
      </c>
      <c r="I47" s="9">
        <f t="shared" si="0"/>
        <v>0</v>
      </c>
      <c r="J47" s="8">
        <v>41357</v>
      </c>
      <c r="K47" s="8">
        <v>44834</v>
      </c>
      <c r="L47" s="9">
        <f t="shared" si="1"/>
        <v>8.407282926711318E-2</v>
      </c>
    </row>
    <row r="48" spans="1:12" ht="17.100000000000001" customHeight="1">
      <c r="A48" s="25" t="s">
        <v>20</v>
      </c>
      <c r="B48" s="34" t="s">
        <v>36</v>
      </c>
      <c r="C48" s="25" t="s">
        <v>22</v>
      </c>
      <c r="D48" s="25" t="s">
        <v>23</v>
      </c>
      <c r="E48" s="25" t="s">
        <v>70</v>
      </c>
      <c r="F48" s="25" t="s">
        <v>71</v>
      </c>
      <c r="G48" s="1" t="s">
        <v>72</v>
      </c>
      <c r="H48" s="8">
        <v>64610</v>
      </c>
      <c r="I48" s="9">
        <f t="shared" si="0"/>
        <v>0</v>
      </c>
      <c r="J48" s="8">
        <v>64610</v>
      </c>
      <c r="K48" s="8">
        <v>68736</v>
      </c>
      <c r="L48" s="9">
        <f t="shared" si="1"/>
        <v>6.3860083578393442E-2</v>
      </c>
    </row>
    <row r="49" spans="1:17" ht="17.100000000000001" customHeight="1">
      <c r="A49" s="25" t="s">
        <v>20</v>
      </c>
      <c r="B49" s="34" t="s">
        <v>38</v>
      </c>
      <c r="C49" s="25" t="s">
        <v>22</v>
      </c>
      <c r="D49" s="25" t="s">
        <v>23</v>
      </c>
      <c r="E49" s="25" t="s">
        <v>70</v>
      </c>
      <c r="F49" s="25" t="s">
        <v>71</v>
      </c>
      <c r="G49" s="1" t="s">
        <v>72</v>
      </c>
      <c r="H49" s="8">
        <v>47846</v>
      </c>
      <c r="I49" s="9">
        <f t="shared" si="0"/>
        <v>0</v>
      </c>
      <c r="J49" s="8">
        <v>47846</v>
      </c>
      <c r="K49" s="8">
        <v>52004</v>
      </c>
      <c r="L49" s="9">
        <f t="shared" si="1"/>
        <v>8.6903816410985241E-2</v>
      </c>
    </row>
    <row r="50" spans="1:17" ht="17.100000000000001" customHeight="1">
      <c r="A50" s="25" t="s">
        <v>20</v>
      </c>
      <c r="B50" s="34" t="s">
        <v>40</v>
      </c>
      <c r="C50" s="25" t="s">
        <v>22</v>
      </c>
      <c r="D50" s="25" t="s">
        <v>23</v>
      </c>
      <c r="E50" s="25" t="s">
        <v>70</v>
      </c>
      <c r="F50" s="25" t="s">
        <v>71</v>
      </c>
      <c r="G50" s="1" t="s">
        <v>72</v>
      </c>
      <c r="H50" s="8">
        <v>64448</v>
      </c>
      <c r="I50" s="9">
        <f t="shared" si="0"/>
        <v>0</v>
      </c>
      <c r="J50" s="8">
        <v>64448</v>
      </c>
      <c r="K50" s="8">
        <v>68889</v>
      </c>
      <c r="L50" s="9">
        <f t="shared" si="1"/>
        <v>6.8908267130089379E-2</v>
      </c>
    </row>
    <row r="51" spans="1:17" ht="17.100000000000001" customHeight="1">
      <c r="A51" s="25" t="s">
        <v>20</v>
      </c>
      <c r="B51" s="34" t="s">
        <v>41</v>
      </c>
      <c r="C51" s="25" t="s">
        <v>22</v>
      </c>
      <c r="D51" s="25" t="s">
        <v>23</v>
      </c>
      <c r="E51" s="25" t="s">
        <v>70</v>
      </c>
      <c r="F51" s="25" t="s">
        <v>71</v>
      </c>
      <c r="G51" s="1" t="s">
        <v>72</v>
      </c>
      <c r="H51" s="8">
        <v>66790</v>
      </c>
      <c r="I51" s="9">
        <f t="shared" si="0"/>
        <v>0</v>
      </c>
      <c r="J51" s="8">
        <v>66790</v>
      </c>
      <c r="K51" s="8">
        <v>58772</v>
      </c>
      <c r="L51" s="43">
        <f t="shared" si="1"/>
        <v>-0.12004791136397665</v>
      </c>
      <c r="M51" s="47" t="s">
        <v>73</v>
      </c>
    </row>
    <row r="52" spans="1:17" ht="17.100000000000001" customHeight="1">
      <c r="A52" s="25" t="s">
        <v>20</v>
      </c>
      <c r="B52" s="34" t="s">
        <v>42</v>
      </c>
      <c r="C52" s="25" t="s">
        <v>22</v>
      </c>
      <c r="D52" s="25" t="s">
        <v>23</v>
      </c>
      <c r="E52" s="25" t="s">
        <v>70</v>
      </c>
      <c r="F52" s="25" t="s">
        <v>71</v>
      </c>
      <c r="G52" s="1" t="s">
        <v>72</v>
      </c>
      <c r="H52" s="8">
        <v>64771</v>
      </c>
      <c r="I52" s="9">
        <f t="shared" si="0"/>
        <v>0</v>
      </c>
      <c r="J52" s="8">
        <v>64771</v>
      </c>
      <c r="K52" s="8">
        <v>71266</v>
      </c>
      <c r="L52" s="9">
        <f t="shared" si="1"/>
        <v>0.10027635824674623</v>
      </c>
      <c r="M52" s="45">
        <f>SUM(K45:K52)</f>
        <v>494692</v>
      </c>
      <c r="N52" s="48">
        <f>M52/8</f>
        <v>61836.5</v>
      </c>
    </row>
    <row r="53" spans="1:17" ht="17.100000000000001" customHeight="1">
      <c r="A53" s="25" t="s">
        <v>20</v>
      </c>
      <c r="B53" s="25" t="s">
        <v>43</v>
      </c>
      <c r="C53" s="25" t="s">
        <v>22</v>
      </c>
      <c r="D53" s="25" t="s">
        <v>23</v>
      </c>
      <c r="E53" s="25" t="s">
        <v>70</v>
      </c>
      <c r="F53" s="25" t="s">
        <v>46</v>
      </c>
      <c r="G53" s="1" t="s">
        <v>47</v>
      </c>
      <c r="H53" s="8">
        <v>115258</v>
      </c>
      <c r="I53" s="9">
        <f t="shared" si="0"/>
        <v>0</v>
      </c>
      <c r="J53" s="8">
        <v>115258</v>
      </c>
      <c r="K53" s="8">
        <v>120458</v>
      </c>
      <c r="L53" s="9">
        <f t="shared" si="1"/>
        <v>4.5116174148432213E-2</v>
      </c>
      <c r="M53" s="46">
        <f>K53/M52</f>
        <v>0.24350100668698907</v>
      </c>
    </row>
    <row r="54" spans="1:17" ht="17.100000000000001" customHeight="1">
      <c r="A54" s="25" t="s">
        <v>20</v>
      </c>
      <c r="B54" s="25" t="s">
        <v>43</v>
      </c>
      <c r="C54" s="25" t="s">
        <v>22</v>
      </c>
      <c r="D54" s="25" t="s">
        <v>23</v>
      </c>
      <c r="E54" s="25" t="s">
        <v>70</v>
      </c>
      <c r="F54" s="25" t="s">
        <v>48</v>
      </c>
      <c r="G54" s="1" t="s">
        <v>49</v>
      </c>
      <c r="H54" s="8">
        <v>36210</v>
      </c>
      <c r="I54" s="9">
        <f t="shared" si="0"/>
        <v>0</v>
      </c>
      <c r="J54" s="8">
        <v>36210</v>
      </c>
      <c r="K54" s="8">
        <v>37844</v>
      </c>
      <c r="L54" s="9">
        <f t="shared" si="1"/>
        <v>4.5125655896161285E-2</v>
      </c>
      <c r="M54" s="46">
        <f>K54/M52</f>
        <v>7.6500125330508678E-2</v>
      </c>
    </row>
    <row r="55" spans="1:17" ht="17.100000000000001" customHeight="1">
      <c r="A55" s="25" t="s">
        <v>20</v>
      </c>
      <c r="B55" s="25" t="s">
        <v>43</v>
      </c>
      <c r="C55" s="25" t="s">
        <v>22</v>
      </c>
      <c r="D55" s="25" t="s">
        <v>23</v>
      </c>
      <c r="E55" s="25" t="s">
        <v>70</v>
      </c>
      <c r="F55" s="25" t="s">
        <v>50</v>
      </c>
      <c r="G55" s="1" t="s">
        <v>51</v>
      </c>
      <c r="H55" s="8">
        <v>148891</v>
      </c>
      <c r="I55" s="9">
        <f t="shared" si="0"/>
        <v>0</v>
      </c>
      <c r="J55" s="8">
        <v>148891</v>
      </c>
      <c r="K55" s="8">
        <v>152881</v>
      </c>
      <c r="L55" s="9">
        <f t="shared" si="1"/>
        <v>2.6798127489237093E-2</v>
      </c>
      <c r="M55" s="46">
        <f>K55/M52</f>
        <v>0.30904279834725445</v>
      </c>
    </row>
    <row r="56" spans="1:17" ht="17.100000000000001" customHeight="1">
      <c r="A56" s="25" t="s">
        <v>20</v>
      </c>
      <c r="B56" s="34" t="s">
        <v>27</v>
      </c>
      <c r="C56" s="25" t="s">
        <v>22</v>
      </c>
      <c r="D56" s="25" t="s">
        <v>23</v>
      </c>
      <c r="E56" s="25" t="s">
        <v>74</v>
      </c>
      <c r="F56" s="25" t="s">
        <v>75</v>
      </c>
      <c r="G56" s="1" t="s">
        <v>76</v>
      </c>
      <c r="H56" s="8">
        <v>105081</v>
      </c>
      <c r="I56" s="9">
        <f t="shared" si="0"/>
        <v>0</v>
      </c>
      <c r="J56" s="8">
        <v>105081</v>
      </c>
      <c r="K56" s="8">
        <v>127577</v>
      </c>
      <c r="L56" s="9">
        <f t="shared" si="1"/>
        <v>0.21408246971383979</v>
      </c>
      <c r="O56" s="49" t="s">
        <v>27</v>
      </c>
      <c r="P56" s="50" t="s">
        <v>77</v>
      </c>
      <c r="Q56" s="51" t="s">
        <v>27</v>
      </c>
    </row>
    <row r="57" spans="1:17" ht="17.100000000000001" customHeight="1">
      <c r="A57" s="25" t="s">
        <v>20</v>
      </c>
      <c r="B57" s="34" t="s">
        <v>32</v>
      </c>
      <c r="C57" s="25" t="s">
        <v>22</v>
      </c>
      <c r="D57" s="25" t="s">
        <v>23</v>
      </c>
      <c r="E57" s="25" t="s">
        <v>74</v>
      </c>
      <c r="F57" s="25" t="s">
        <v>75</v>
      </c>
      <c r="G57" s="1" t="s">
        <v>76</v>
      </c>
      <c r="H57" s="8">
        <v>101374</v>
      </c>
      <c r="I57" s="9">
        <f t="shared" si="0"/>
        <v>0</v>
      </c>
      <c r="J57" s="8">
        <v>101374</v>
      </c>
      <c r="K57" s="8">
        <v>109285</v>
      </c>
      <c r="L57" s="9">
        <f t="shared" si="1"/>
        <v>7.8037761161639074E-2</v>
      </c>
      <c r="O57" s="49" t="s">
        <v>32</v>
      </c>
      <c r="P57" s="50" t="s">
        <v>78</v>
      </c>
      <c r="Q57" s="51" t="s">
        <v>32</v>
      </c>
    </row>
    <row r="58" spans="1:17" ht="17.100000000000001" customHeight="1">
      <c r="A58" s="25" t="s">
        <v>20</v>
      </c>
      <c r="B58" s="34" t="s">
        <v>34</v>
      </c>
      <c r="C58" s="25" t="s">
        <v>22</v>
      </c>
      <c r="D58" s="25" t="s">
        <v>23</v>
      </c>
      <c r="E58" s="25" t="s">
        <v>74</v>
      </c>
      <c r="F58" s="25" t="s">
        <v>75</v>
      </c>
      <c r="G58" s="1" t="s">
        <v>76</v>
      </c>
      <c r="H58" s="8">
        <v>106452</v>
      </c>
      <c r="I58" s="9">
        <f t="shared" si="0"/>
        <v>0</v>
      </c>
      <c r="J58" s="8">
        <v>106452</v>
      </c>
      <c r="K58" s="8">
        <v>114703</v>
      </c>
      <c r="L58" s="9">
        <f t="shared" si="1"/>
        <v>7.7509112088077259E-2</v>
      </c>
      <c r="O58" s="49" t="s">
        <v>34</v>
      </c>
      <c r="P58" s="50" t="s">
        <v>79</v>
      </c>
      <c r="Q58" s="51" t="s">
        <v>34</v>
      </c>
    </row>
    <row r="59" spans="1:17" ht="17.100000000000001" customHeight="1">
      <c r="A59" s="25" t="s">
        <v>20</v>
      </c>
      <c r="B59" s="34" t="s">
        <v>36</v>
      </c>
      <c r="C59" s="25" t="s">
        <v>22</v>
      </c>
      <c r="D59" s="25" t="s">
        <v>23</v>
      </c>
      <c r="E59" s="25" t="s">
        <v>74</v>
      </c>
      <c r="F59" s="25" t="s">
        <v>75</v>
      </c>
      <c r="G59" s="1" t="s">
        <v>76</v>
      </c>
      <c r="H59" s="8">
        <v>99286</v>
      </c>
      <c r="I59" s="9">
        <f t="shared" si="0"/>
        <v>0</v>
      </c>
      <c r="J59" s="8">
        <v>99286</v>
      </c>
      <c r="K59" s="8">
        <v>107527</v>
      </c>
      <c r="L59" s="9">
        <f t="shared" si="1"/>
        <v>8.3002638841327081E-2</v>
      </c>
      <c r="O59" s="49" t="s">
        <v>36</v>
      </c>
      <c r="P59" s="50" t="s">
        <v>80</v>
      </c>
      <c r="Q59" s="51" t="s">
        <v>36</v>
      </c>
    </row>
    <row r="60" spans="1:17" ht="17.100000000000001" customHeight="1">
      <c r="A60" s="25" t="s">
        <v>20</v>
      </c>
      <c r="B60" s="34" t="s">
        <v>38</v>
      </c>
      <c r="C60" s="25" t="s">
        <v>22</v>
      </c>
      <c r="D60" s="25" t="s">
        <v>23</v>
      </c>
      <c r="E60" s="25" t="s">
        <v>74</v>
      </c>
      <c r="F60" s="25" t="s">
        <v>75</v>
      </c>
      <c r="G60" s="1" t="s">
        <v>76</v>
      </c>
      <c r="H60" s="8">
        <v>109929</v>
      </c>
      <c r="I60" s="9">
        <f t="shared" si="0"/>
        <v>0</v>
      </c>
      <c r="J60" s="8">
        <v>109929</v>
      </c>
      <c r="K60" s="8">
        <v>118466</v>
      </c>
      <c r="L60" s="9">
        <f t="shared" si="1"/>
        <v>7.7659216403314871E-2</v>
      </c>
      <c r="O60" s="49" t="s">
        <v>38</v>
      </c>
      <c r="P60" t="s">
        <v>81</v>
      </c>
      <c r="Q60"/>
    </row>
    <row r="61" spans="1:17" ht="17.100000000000001" customHeight="1">
      <c r="A61" s="25" t="s">
        <v>20</v>
      </c>
      <c r="B61" s="34" t="s">
        <v>40</v>
      </c>
      <c r="C61" s="25" t="s">
        <v>22</v>
      </c>
      <c r="D61" s="25" t="s">
        <v>23</v>
      </c>
      <c r="E61" s="25" t="s">
        <v>74</v>
      </c>
      <c r="F61" s="25" t="s">
        <v>75</v>
      </c>
      <c r="G61" s="1" t="s">
        <v>76</v>
      </c>
      <c r="H61" s="8">
        <v>195197</v>
      </c>
      <c r="I61" s="9">
        <f t="shared" si="0"/>
        <v>0</v>
      </c>
      <c r="J61" s="8">
        <v>195197</v>
      </c>
      <c r="K61" s="8">
        <v>215215</v>
      </c>
      <c r="L61" s="9">
        <f t="shared" si="1"/>
        <v>0.10255280562713566</v>
      </c>
      <c r="O61" s="49" t="s">
        <v>40</v>
      </c>
      <c r="P61" s="50" t="s">
        <v>82</v>
      </c>
      <c r="Q61" s="51" t="s">
        <v>40</v>
      </c>
    </row>
    <row r="62" spans="1:17" ht="17.100000000000001" customHeight="1">
      <c r="A62" s="25" t="s">
        <v>20</v>
      </c>
      <c r="B62" s="34" t="s">
        <v>41</v>
      </c>
      <c r="C62" s="25" t="s">
        <v>22</v>
      </c>
      <c r="D62" s="25" t="s">
        <v>23</v>
      </c>
      <c r="E62" s="25" t="s">
        <v>74</v>
      </c>
      <c r="F62" s="25" t="s">
        <v>75</v>
      </c>
      <c r="G62" s="1" t="s">
        <v>76</v>
      </c>
      <c r="H62" s="8">
        <v>195197</v>
      </c>
      <c r="I62" s="9">
        <f t="shared" si="0"/>
        <v>0</v>
      </c>
      <c r="J62" s="8">
        <v>195197</v>
      </c>
      <c r="K62" s="8">
        <v>211346</v>
      </c>
      <c r="L62" s="9">
        <f t="shared" si="1"/>
        <v>8.2731804279778887E-2</v>
      </c>
      <c r="O62" s="49" t="s">
        <v>41</v>
      </c>
      <c r="P62" t="s">
        <v>83</v>
      </c>
      <c r="Q62"/>
    </row>
    <row r="63" spans="1:17" ht="17.100000000000001" customHeight="1">
      <c r="A63" s="25" t="s">
        <v>20</v>
      </c>
      <c r="B63" s="34" t="s">
        <v>42</v>
      </c>
      <c r="C63" s="25" t="s">
        <v>22</v>
      </c>
      <c r="D63" s="25" t="s">
        <v>23</v>
      </c>
      <c r="E63" s="25" t="s">
        <v>74</v>
      </c>
      <c r="F63" s="25" t="s">
        <v>75</v>
      </c>
      <c r="G63" s="1" t="s">
        <v>76</v>
      </c>
      <c r="H63" s="8">
        <v>616282</v>
      </c>
      <c r="I63" s="9">
        <f t="shared" si="0"/>
        <v>0</v>
      </c>
      <c r="J63" s="8">
        <v>616282</v>
      </c>
      <c r="K63" s="8">
        <v>598694</v>
      </c>
      <c r="L63" s="43">
        <f t="shared" si="1"/>
        <v>-2.8538883173612081E-2</v>
      </c>
      <c r="M63" s="1" t="s">
        <v>84</v>
      </c>
      <c r="O63" s="49" t="s">
        <v>42</v>
      </c>
      <c r="P63" s="50" t="s">
        <v>85</v>
      </c>
      <c r="Q63" s="51" t="s">
        <v>42</v>
      </c>
    </row>
    <row r="64" spans="1:17" ht="17.100000000000001" customHeight="1">
      <c r="A64" s="25" t="s">
        <v>20</v>
      </c>
      <c r="B64" s="25" t="s">
        <v>43</v>
      </c>
      <c r="C64" s="25" t="s">
        <v>22</v>
      </c>
      <c r="D64" s="25" t="s">
        <v>23</v>
      </c>
      <c r="E64" s="25" t="s">
        <v>74</v>
      </c>
      <c r="F64" s="25" t="s">
        <v>86</v>
      </c>
      <c r="G64" s="1" t="s">
        <v>87</v>
      </c>
      <c r="H64" s="8">
        <v>693334</v>
      </c>
      <c r="I64" s="9">
        <f t="shared" si="0"/>
        <v>7.2115315273735311E-2</v>
      </c>
      <c r="J64" s="8">
        <v>743334</v>
      </c>
      <c r="K64" s="8">
        <v>756825</v>
      </c>
      <c r="L64" s="9">
        <f t="shared" si="1"/>
        <v>1.8149311076851051E-2</v>
      </c>
      <c r="M64" s="45">
        <f>SUM(K56:K64)</f>
        <v>2359638</v>
      </c>
      <c r="O64" s="52">
        <v>500</v>
      </c>
      <c r="P64" s="53" t="s">
        <v>88</v>
      </c>
      <c r="Q64" s="54">
        <v>500</v>
      </c>
    </row>
    <row r="65" spans="1:17" ht="17.100000000000001" customHeight="1">
      <c r="A65" s="25" t="s">
        <v>20</v>
      </c>
      <c r="B65" s="25" t="s">
        <v>43</v>
      </c>
      <c r="C65" s="25" t="s">
        <v>22</v>
      </c>
      <c r="D65" s="25" t="s">
        <v>23</v>
      </c>
      <c r="E65" s="25" t="s">
        <v>74</v>
      </c>
      <c r="F65" s="25" t="s">
        <v>46</v>
      </c>
      <c r="G65" s="1" t="s">
        <v>47</v>
      </c>
      <c r="H65" s="8">
        <v>541089</v>
      </c>
      <c r="I65" s="9">
        <f t="shared" si="0"/>
        <v>0</v>
      </c>
      <c r="J65" s="8">
        <v>541089</v>
      </c>
      <c r="K65" s="8">
        <v>574572</v>
      </c>
      <c r="L65" s="9">
        <f t="shared" si="1"/>
        <v>6.1880762684142533E-2</v>
      </c>
      <c r="M65" s="46">
        <f>K65/M64</f>
        <v>0.24350006229769142</v>
      </c>
      <c r="O65" s="55">
        <v>708</v>
      </c>
      <c r="P65" t="s">
        <v>89</v>
      </c>
      <c r="Q65"/>
    </row>
    <row r="66" spans="1:17" ht="17.100000000000001" customHeight="1">
      <c r="A66" s="25" t="s">
        <v>20</v>
      </c>
      <c r="B66" s="25" t="s">
        <v>43</v>
      </c>
      <c r="C66" s="25" t="s">
        <v>22</v>
      </c>
      <c r="D66" s="25" t="s">
        <v>23</v>
      </c>
      <c r="E66" s="25" t="s">
        <v>74</v>
      </c>
      <c r="F66" s="25" t="s">
        <v>48</v>
      </c>
      <c r="G66" s="1" t="s">
        <v>49</v>
      </c>
      <c r="H66" s="8">
        <v>169993</v>
      </c>
      <c r="I66" s="9">
        <f t="shared" si="0"/>
        <v>0</v>
      </c>
      <c r="J66" s="8">
        <v>169993</v>
      </c>
      <c r="K66" s="8">
        <v>180512</v>
      </c>
      <c r="L66" s="9">
        <f t="shared" si="1"/>
        <v>6.1879018547822559E-2</v>
      </c>
      <c r="M66" s="46">
        <f>K66/M64</f>
        <v>7.6499869895297501E-2</v>
      </c>
      <c r="P66" s="50" t="s">
        <v>90</v>
      </c>
      <c r="Q66" s="51" t="s">
        <v>91</v>
      </c>
    </row>
    <row r="67" spans="1:17" ht="17.100000000000001" customHeight="1">
      <c r="A67" s="25" t="s">
        <v>20</v>
      </c>
      <c r="B67" s="25" t="s">
        <v>43</v>
      </c>
      <c r="C67" s="25" t="s">
        <v>22</v>
      </c>
      <c r="D67" s="25" t="s">
        <v>23</v>
      </c>
      <c r="E67" s="25" t="s">
        <v>74</v>
      </c>
      <c r="F67" s="25" t="s">
        <v>50</v>
      </c>
      <c r="G67" s="1" t="s">
        <v>51</v>
      </c>
      <c r="H67" s="8">
        <v>662684</v>
      </c>
      <c r="I67" s="9">
        <f t="shared" si="0"/>
        <v>0</v>
      </c>
      <c r="J67" s="8">
        <v>662684</v>
      </c>
      <c r="K67" s="8">
        <v>697462</v>
      </c>
      <c r="L67" s="9">
        <f t="shared" si="1"/>
        <v>5.248051861822528E-2</v>
      </c>
      <c r="M67" s="46">
        <f>K67/M64</f>
        <v>0.29558008474181208</v>
      </c>
    </row>
    <row r="68" spans="1:17" ht="17.100000000000001" customHeight="1">
      <c r="A68" s="25" t="s">
        <v>20</v>
      </c>
      <c r="B68" s="25" t="s">
        <v>43</v>
      </c>
      <c r="C68" s="25" t="s">
        <v>22</v>
      </c>
      <c r="D68" s="25" t="s">
        <v>23</v>
      </c>
      <c r="E68" s="25" t="s">
        <v>74</v>
      </c>
      <c r="F68" s="25" t="s">
        <v>56</v>
      </c>
      <c r="G68" s="1" t="s">
        <v>92</v>
      </c>
      <c r="H68" s="8">
        <v>45750</v>
      </c>
      <c r="I68" s="9">
        <f t="shared" si="0"/>
        <v>0</v>
      </c>
      <c r="J68" s="8">
        <v>45750</v>
      </c>
      <c r="K68" s="8">
        <v>42500</v>
      </c>
      <c r="L68" s="43">
        <f t="shared" si="1"/>
        <v>-7.1038251366120214E-2</v>
      </c>
    </row>
    <row r="69" spans="1:17" ht="17.100000000000001" customHeight="1">
      <c r="A69" s="25" t="s">
        <v>93</v>
      </c>
      <c r="B69" s="34" t="s">
        <v>27</v>
      </c>
      <c r="C69" s="25" t="s">
        <v>22</v>
      </c>
      <c r="D69" s="25" t="s">
        <v>23</v>
      </c>
      <c r="E69" s="25" t="s">
        <v>28</v>
      </c>
      <c r="F69" s="25" t="s">
        <v>94</v>
      </c>
      <c r="G69" s="1" t="s">
        <v>95</v>
      </c>
      <c r="H69" s="8">
        <v>26750</v>
      </c>
      <c r="I69" s="9">
        <f t="shared" si="0"/>
        <v>0</v>
      </c>
      <c r="J69" s="8">
        <v>26750</v>
      </c>
      <c r="K69" s="8">
        <v>150000</v>
      </c>
      <c r="L69" s="44">
        <f t="shared" si="1"/>
        <v>4.6074766355140184</v>
      </c>
    </row>
    <row r="70" spans="1:17" ht="17.100000000000001" customHeight="1">
      <c r="A70" s="25" t="s">
        <v>93</v>
      </c>
      <c r="B70" s="34" t="s">
        <v>32</v>
      </c>
      <c r="C70" s="25" t="s">
        <v>22</v>
      </c>
      <c r="D70" s="25" t="s">
        <v>23</v>
      </c>
      <c r="E70" s="25" t="s">
        <v>28</v>
      </c>
      <c r="F70" s="25" t="s">
        <v>94</v>
      </c>
      <c r="G70" s="1" t="s">
        <v>95</v>
      </c>
      <c r="H70" s="8">
        <v>32350</v>
      </c>
      <c r="I70" s="9">
        <f t="shared" si="0"/>
        <v>0</v>
      </c>
      <c r="J70" s="8">
        <v>32350</v>
      </c>
      <c r="K70" s="8">
        <v>150000</v>
      </c>
      <c r="L70" s="44">
        <f t="shared" si="1"/>
        <v>3.6367851622874805</v>
      </c>
      <c r="M70" s="56" t="s">
        <v>96</v>
      </c>
    </row>
    <row r="71" spans="1:17" ht="17.100000000000001" customHeight="1">
      <c r="A71" s="25" t="s">
        <v>93</v>
      </c>
      <c r="B71" s="34" t="s">
        <v>34</v>
      </c>
      <c r="C71" s="25" t="s">
        <v>22</v>
      </c>
      <c r="D71" s="25" t="s">
        <v>23</v>
      </c>
      <c r="E71" s="25" t="s">
        <v>28</v>
      </c>
      <c r="F71" s="25" t="s">
        <v>94</v>
      </c>
      <c r="G71" s="1" t="s">
        <v>95</v>
      </c>
      <c r="H71" s="8">
        <v>44500</v>
      </c>
      <c r="I71" s="9">
        <f t="shared" si="0"/>
        <v>0</v>
      </c>
      <c r="J71" s="8">
        <v>44500</v>
      </c>
      <c r="K71" s="8">
        <v>150000</v>
      </c>
      <c r="L71" s="44">
        <f t="shared" si="1"/>
        <v>2.3707865168539324</v>
      </c>
      <c r="M71" s="48">
        <f>K71+975000+4000</f>
        <v>1129000</v>
      </c>
    </row>
    <row r="72" spans="1:17" ht="17.100000000000001" customHeight="1">
      <c r="A72" s="25" t="s">
        <v>93</v>
      </c>
      <c r="B72" s="34" t="s">
        <v>36</v>
      </c>
      <c r="C72" s="25" t="s">
        <v>22</v>
      </c>
      <c r="D72" s="25" t="s">
        <v>23</v>
      </c>
      <c r="E72" s="25" t="s">
        <v>28</v>
      </c>
      <c r="F72" s="25" t="s">
        <v>94</v>
      </c>
      <c r="G72" s="1" t="s">
        <v>95</v>
      </c>
      <c r="H72" s="8">
        <v>35750</v>
      </c>
      <c r="I72" s="9">
        <f t="shared" ref="I72:I135" si="2">(J72-H72)/H72</f>
        <v>0</v>
      </c>
      <c r="J72" s="8">
        <v>35750</v>
      </c>
      <c r="K72" s="8">
        <v>150000</v>
      </c>
      <c r="L72" s="44">
        <f t="shared" ref="L72:L135" si="3">(K72-J72)/J72</f>
        <v>3.1958041958041958</v>
      </c>
    </row>
    <row r="73" spans="1:17" ht="17.100000000000001" customHeight="1">
      <c r="A73" s="25" t="s">
        <v>93</v>
      </c>
      <c r="B73" s="34" t="s">
        <v>38</v>
      </c>
      <c r="C73" s="25" t="s">
        <v>22</v>
      </c>
      <c r="D73" s="25" t="s">
        <v>23</v>
      </c>
      <c r="E73" s="25" t="s">
        <v>28</v>
      </c>
      <c r="F73" s="25" t="s">
        <v>94</v>
      </c>
      <c r="G73" s="1" t="s">
        <v>95</v>
      </c>
      <c r="H73" s="8">
        <v>40750</v>
      </c>
      <c r="I73" s="9">
        <f t="shared" si="2"/>
        <v>0</v>
      </c>
      <c r="J73" s="8">
        <v>40750</v>
      </c>
      <c r="K73" s="8">
        <v>150000</v>
      </c>
      <c r="L73" s="44">
        <f t="shared" si="3"/>
        <v>2.6809815950920246</v>
      </c>
    </row>
    <row r="74" spans="1:17" ht="17.100000000000001" customHeight="1">
      <c r="A74" s="25" t="s">
        <v>93</v>
      </c>
      <c r="B74" s="34" t="s">
        <v>40</v>
      </c>
      <c r="C74" s="25" t="s">
        <v>22</v>
      </c>
      <c r="D74" s="25" t="s">
        <v>23</v>
      </c>
      <c r="E74" s="25" t="s">
        <v>28</v>
      </c>
      <c r="F74" s="25" t="s">
        <v>94</v>
      </c>
      <c r="G74" s="1" t="s">
        <v>95</v>
      </c>
      <c r="H74" s="8">
        <v>58500</v>
      </c>
      <c r="I74" s="9">
        <f t="shared" si="2"/>
        <v>0</v>
      </c>
      <c r="J74" s="8">
        <v>58500</v>
      </c>
      <c r="K74" s="8">
        <v>75000</v>
      </c>
      <c r="L74" s="9">
        <f t="shared" si="3"/>
        <v>0.28205128205128205</v>
      </c>
    </row>
    <row r="75" spans="1:17" ht="17.100000000000001" customHeight="1">
      <c r="A75" s="25" t="s">
        <v>93</v>
      </c>
      <c r="B75" s="34" t="s">
        <v>41</v>
      </c>
      <c r="C75" s="25" t="s">
        <v>22</v>
      </c>
      <c r="D75" s="25" t="s">
        <v>23</v>
      </c>
      <c r="E75" s="25" t="s">
        <v>28</v>
      </c>
      <c r="F75" s="25" t="s">
        <v>94</v>
      </c>
      <c r="G75" s="1" t="s">
        <v>95</v>
      </c>
      <c r="H75" s="8">
        <v>77500</v>
      </c>
      <c r="I75" s="9">
        <f t="shared" si="2"/>
        <v>0</v>
      </c>
      <c r="J75" s="8">
        <v>77500</v>
      </c>
      <c r="K75" s="8">
        <v>75000</v>
      </c>
      <c r="L75" s="43">
        <f t="shared" si="3"/>
        <v>-3.2258064516129031E-2</v>
      </c>
    </row>
    <row r="76" spans="1:17" ht="17.100000000000001" customHeight="1">
      <c r="A76" s="25" t="s">
        <v>93</v>
      </c>
      <c r="B76" s="34" t="s">
        <v>42</v>
      </c>
      <c r="C76" s="25" t="s">
        <v>22</v>
      </c>
      <c r="D76" s="25" t="s">
        <v>23</v>
      </c>
      <c r="E76" s="25" t="s">
        <v>28</v>
      </c>
      <c r="F76" s="25" t="s">
        <v>94</v>
      </c>
      <c r="G76" s="1" t="s">
        <v>95</v>
      </c>
      <c r="H76" s="8">
        <v>525000</v>
      </c>
      <c r="I76" s="9">
        <f t="shared" si="2"/>
        <v>0</v>
      </c>
      <c r="J76" s="8">
        <v>525000</v>
      </c>
      <c r="K76" s="8">
        <v>75000</v>
      </c>
      <c r="L76" s="43">
        <f t="shared" si="3"/>
        <v>-0.8571428571428571</v>
      </c>
    </row>
    <row r="77" spans="1:17" ht="17.100000000000001" customHeight="1">
      <c r="A77" s="25" t="s">
        <v>93</v>
      </c>
      <c r="B77" s="25" t="s">
        <v>43</v>
      </c>
      <c r="C77" s="25" t="s">
        <v>22</v>
      </c>
      <c r="D77" s="25" t="s">
        <v>23</v>
      </c>
      <c r="E77" s="25" t="s">
        <v>28</v>
      </c>
      <c r="F77" s="25" t="s">
        <v>94</v>
      </c>
      <c r="G77" s="1" t="s">
        <v>97</v>
      </c>
      <c r="H77" s="8">
        <v>675000</v>
      </c>
      <c r="I77" s="9">
        <f t="shared" si="2"/>
        <v>0</v>
      </c>
      <c r="J77" s="8">
        <v>675000</v>
      </c>
      <c r="K77" s="8">
        <v>0</v>
      </c>
      <c r="L77" s="43">
        <f t="shared" si="3"/>
        <v>-1</v>
      </c>
    </row>
    <row r="78" spans="1:17" ht="17.100000000000001" customHeight="1">
      <c r="A78" s="25" t="s">
        <v>93</v>
      </c>
      <c r="B78" s="34" t="s">
        <v>27</v>
      </c>
      <c r="C78" s="25" t="s">
        <v>22</v>
      </c>
      <c r="D78" s="25" t="s">
        <v>23</v>
      </c>
      <c r="E78" s="25" t="s">
        <v>28</v>
      </c>
      <c r="F78" s="25" t="s">
        <v>98</v>
      </c>
      <c r="G78" s="1" t="s">
        <v>99</v>
      </c>
      <c r="H78" s="8">
        <v>5000</v>
      </c>
      <c r="I78" s="9">
        <f t="shared" si="2"/>
        <v>0</v>
      </c>
      <c r="J78" s="8">
        <v>5000</v>
      </c>
      <c r="K78" s="8">
        <v>5000</v>
      </c>
      <c r="L78" s="9">
        <f t="shared" si="3"/>
        <v>0</v>
      </c>
    </row>
    <row r="79" spans="1:17" ht="17.100000000000001" customHeight="1">
      <c r="A79" s="25" t="s">
        <v>93</v>
      </c>
      <c r="B79" s="34" t="s">
        <v>32</v>
      </c>
      <c r="C79" s="25" t="s">
        <v>22</v>
      </c>
      <c r="D79" s="25" t="s">
        <v>23</v>
      </c>
      <c r="E79" s="25" t="s">
        <v>28</v>
      </c>
      <c r="F79" s="25" t="s">
        <v>98</v>
      </c>
      <c r="G79" s="1" t="s">
        <v>99</v>
      </c>
      <c r="H79" s="8">
        <v>5000</v>
      </c>
      <c r="I79" s="9">
        <f t="shared" si="2"/>
        <v>0</v>
      </c>
      <c r="J79" s="8">
        <v>5000</v>
      </c>
      <c r="K79" s="8">
        <v>5000</v>
      </c>
      <c r="L79" s="9">
        <f t="shared" si="3"/>
        <v>0</v>
      </c>
    </row>
    <row r="80" spans="1:17" ht="17.100000000000001" customHeight="1">
      <c r="A80" s="25" t="s">
        <v>93</v>
      </c>
      <c r="B80" s="34" t="s">
        <v>34</v>
      </c>
      <c r="C80" s="25" t="s">
        <v>22</v>
      </c>
      <c r="D80" s="25" t="s">
        <v>23</v>
      </c>
      <c r="E80" s="25" t="s">
        <v>28</v>
      </c>
      <c r="F80" s="25" t="s">
        <v>98</v>
      </c>
      <c r="G80" s="1" t="s">
        <v>99</v>
      </c>
      <c r="H80" s="8">
        <v>5000</v>
      </c>
      <c r="I80" s="9">
        <f t="shared" si="2"/>
        <v>0</v>
      </c>
      <c r="J80" s="8">
        <v>5000</v>
      </c>
      <c r="K80" s="8">
        <v>5000</v>
      </c>
      <c r="L80" s="9">
        <f t="shared" si="3"/>
        <v>0</v>
      </c>
    </row>
    <row r="81" spans="1:13" ht="17.100000000000001" customHeight="1">
      <c r="A81" s="25" t="s">
        <v>93</v>
      </c>
      <c r="B81" s="34" t="s">
        <v>36</v>
      </c>
      <c r="C81" s="25" t="s">
        <v>22</v>
      </c>
      <c r="D81" s="25" t="s">
        <v>23</v>
      </c>
      <c r="E81" s="25" t="s">
        <v>28</v>
      </c>
      <c r="F81" s="25" t="s">
        <v>98</v>
      </c>
      <c r="G81" s="1" t="s">
        <v>99</v>
      </c>
      <c r="H81" s="8">
        <v>5000</v>
      </c>
      <c r="I81" s="9">
        <f t="shared" si="2"/>
        <v>0</v>
      </c>
      <c r="J81" s="8">
        <v>5000</v>
      </c>
      <c r="K81" s="8">
        <v>5000</v>
      </c>
      <c r="L81" s="9">
        <f t="shared" si="3"/>
        <v>0</v>
      </c>
    </row>
    <row r="82" spans="1:13" ht="17.100000000000001" customHeight="1">
      <c r="A82" s="25" t="s">
        <v>93</v>
      </c>
      <c r="B82" s="34" t="s">
        <v>38</v>
      </c>
      <c r="C82" s="25" t="s">
        <v>22</v>
      </c>
      <c r="D82" s="25" t="s">
        <v>23</v>
      </c>
      <c r="E82" s="25" t="s">
        <v>28</v>
      </c>
      <c r="F82" s="25" t="s">
        <v>98</v>
      </c>
      <c r="G82" s="1" t="s">
        <v>99</v>
      </c>
      <c r="H82" s="8">
        <v>5000</v>
      </c>
      <c r="I82" s="9">
        <f t="shared" si="2"/>
        <v>0</v>
      </c>
      <c r="J82" s="8">
        <v>5000</v>
      </c>
      <c r="K82" s="8">
        <v>5000</v>
      </c>
      <c r="L82" s="9">
        <f t="shared" si="3"/>
        <v>0</v>
      </c>
    </row>
    <row r="83" spans="1:13" ht="17.100000000000001" customHeight="1">
      <c r="A83" s="25" t="s">
        <v>93</v>
      </c>
      <c r="B83" s="34" t="s">
        <v>40</v>
      </c>
      <c r="C83" s="25" t="s">
        <v>22</v>
      </c>
      <c r="D83" s="25" t="s">
        <v>23</v>
      </c>
      <c r="E83" s="25" t="s">
        <v>28</v>
      </c>
      <c r="F83" s="25" t="s">
        <v>98</v>
      </c>
      <c r="G83" s="1" t="s">
        <v>99</v>
      </c>
      <c r="H83" s="8">
        <v>5000</v>
      </c>
      <c r="I83" s="9">
        <f t="shared" si="2"/>
        <v>0</v>
      </c>
      <c r="J83" s="8">
        <v>5000</v>
      </c>
      <c r="K83" s="8">
        <v>5000</v>
      </c>
      <c r="L83" s="9">
        <f t="shared" si="3"/>
        <v>0</v>
      </c>
    </row>
    <row r="84" spans="1:13" ht="17.100000000000001" customHeight="1">
      <c r="A84" s="25" t="s">
        <v>93</v>
      </c>
      <c r="B84" s="34" t="s">
        <v>41</v>
      </c>
      <c r="C84" s="25" t="s">
        <v>22</v>
      </c>
      <c r="D84" s="25" t="s">
        <v>23</v>
      </c>
      <c r="E84" s="25" t="s">
        <v>28</v>
      </c>
      <c r="F84" s="25" t="s">
        <v>98</v>
      </c>
      <c r="G84" s="1" t="s">
        <v>99</v>
      </c>
      <c r="H84" s="8">
        <v>5000</v>
      </c>
      <c r="I84" s="9">
        <f t="shared" si="2"/>
        <v>0</v>
      </c>
      <c r="J84" s="8">
        <v>5000</v>
      </c>
      <c r="K84" s="8">
        <v>5000</v>
      </c>
      <c r="L84" s="9">
        <f t="shared" si="3"/>
        <v>0</v>
      </c>
    </row>
    <row r="85" spans="1:13" ht="17.100000000000001" customHeight="1">
      <c r="A85" s="25" t="s">
        <v>93</v>
      </c>
      <c r="B85" s="34" t="s">
        <v>42</v>
      </c>
      <c r="C85" s="25" t="s">
        <v>22</v>
      </c>
      <c r="D85" s="25" t="s">
        <v>23</v>
      </c>
      <c r="E85" s="25" t="s">
        <v>28</v>
      </c>
      <c r="F85" s="25" t="s">
        <v>98</v>
      </c>
      <c r="G85" s="1" t="s">
        <v>99</v>
      </c>
      <c r="H85" s="8">
        <v>7500</v>
      </c>
      <c r="I85" s="9">
        <f t="shared" si="2"/>
        <v>0</v>
      </c>
      <c r="J85" s="8">
        <v>7500</v>
      </c>
      <c r="K85" s="8">
        <v>7500</v>
      </c>
      <c r="L85" s="9">
        <f t="shared" si="3"/>
        <v>0</v>
      </c>
    </row>
    <row r="86" spans="1:13" ht="17.100000000000001" customHeight="1">
      <c r="A86" s="25" t="s">
        <v>93</v>
      </c>
      <c r="B86" s="25" t="s">
        <v>43</v>
      </c>
      <c r="C86" s="25" t="s">
        <v>22</v>
      </c>
      <c r="D86" s="25" t="s">
        <v>23</v>
      </c>
      <c r="E86" s="25" t="s">
        <v>28</v>
      </c>
      <c r="F86" s="25" t="s">
        <v>98</v>
      </c>
      <c r="G86" s="1" t="s">
        <v>99</v>
      </c>
      <c r="H86" s="8">
        <v>0</v>
      </c>
      <c r="I86" s="9" t="e">
        <f t="shared" si="2"/>
        <v>#DIV/0!</v>
      </c>
      <c r="J86" s="8">
        <v>0</v>
      </c>
      <c r="K86" s="8">
        <v>0</v>
      </c>
      <c r="L86" s="9" t="e">
        <f t="shared" si="3"/>
        <v>#DIV/0!</v>
      </c>
    </row>
    <row r="87" spans="1:13" ht="17.100000000000001" customHeight="1">
      <c r="A87" s="29" t="s">
        <v>20</v>
      </c>
      <c r="B87" s="29" t="s">
        <v>21</v>
      </c>
      <c r="C87" s="29" t="s">
        <v>22</v>
      </c>
      <c r="D87" s="29" t="s">
        <v>100</v>
      </c>
      <c r="E87" s="29" t="s">
        <v>24</v>
      </c>
      <c r="F87" s="29" t="s">
        <v>21</v>
      </c>
      <c r="G87" s="57" t="s">
        <v>101</v>
      </c>
      <c r="H87" s="31">
        <f>SUM(H88:H92)</f>
        <v>821221</v>
      </c>
      <c r="I87" s="9">
        <f t="shared" si="2"/>
        <v>0</v>
      </c>
      <c r="J87" s="31">
        <f>SUM(J88:J92)</f>
        <v>821221</v>
      </c>
      <c r="K87" s="31">
        <f>SUM(K88:K92)</f>
        <v>867025</v>
      </c>
      <c r="L87" s="9">
        <f t="shared" si="3"/>
        <v>5.5775485527038399E-2</v>
      </c>
    </row>
    <row r="88" spans="1:13" ht="17.100000000000001" customHeight="1">
      <c r="A88" s="29" t="s">
        <v>20</v>
      </c>
      <c r="B88" s="29" t="s">
        <v>102</v>
      </c>
      <c r="C88" s="29" t="s">
        <v>22</v>
      </c>
      <c r="D88" s="29" t="s">
        <v>100</v>
      </c>
      <c r="E88" s="29" t="s">
        <v>28</v>
      </c>
      <c r="F88" s="29" t="s">
        <v>29</v>
      </c>
      <c r="G88" s="10" t="s">
        <v>103</v>
      </c>
      <c r="H88" s="31">
        <v>265036</v>
      </c>
      <c r="I88" s="9">
        <f t="shared" si="2"/>
        <v>0</v>
      </c>
      <c r="J88" s="31">
        <v>265036</v>
      </c>
      <c r="K88" s="31">
        <v>287512</v>
      </c>
      <c r="L88" s="9">
        <f t="shared" si="3"/>
        <v>8.4803573854117936E-2</v>
      </c>
      <c r="M88" s="14" t="s">
        <v>104</v>
      </c>
    </row>
    <row r="89" spans="1:13" ht="17.100000000000001" customHeight="1">
      <c r="A89" s="25" t="s">
        <v>20</v>
      </c>
      <c r="B89" s="25" t="s">
        <v>102</v>
      </c>
      <c r="C89" s="25" t="s">
        <v>22</v>
      </c>
      <c r="D89" s="25" t="s">
        <v>100</v>
      </c>
      <c r="E89" s="25" t="s">
        <v>28</v>
      </c>
      <c r="F89" s="25" t="s">
        <v>46</v>
      </c>
      <c r="G89" s="1" t="s">
        <v>47</v>
      </c>
      <c r="H89" s="8">
        <v>130897</v>
      </c>
      <c r="I89" s="9">
        <f t="shared" si="2"/>
        <v>0</v>
      </c>
      <c r="J89" s="8">
        <v>130897</v>
      </c>
      <c r="K89" s="8">
        <v>138815</v>
      </c>
      <c r="L89" s="9">
        <f t="shared" si="3"/>
        <v>6.0490309174389023E-2</v>
      </c>
      <c r="M89" s="58">
        <f>K89/K88</f>
        <v>0.4828146303458638</v>
      </c>
    </row>
    <row r="90" spans="1:13" ht="17.100000000000001" customHeight="1">
      <c r="A90" s="25" t="s">
        <v>20</v>
      </c>
      <c r="B90" s="25" t="s">
        <v>102</v>
      </c>
      <c r="C90" s="25" t="s">
        <v>22</v>
      </c>
      <c r="D90" s="25" t="s">
        <v>100</v>
      </c>
      <c r="E90" s="25" t="s">
        <v>28</v>
      </c>
      <c r="F90" s="25" t="s">
        <v>48</v>
      </c>
      <c r="G90" s="1" t="s">
        <v>49</v>
      </c>
      <c r="H90" s="8">
        <v>41124</v>
      </c>
      <c r="I90" s="9">
        <f t="shared" si="2"/>
        <v>0</v>
      </c>
      <c r="J90" s="8">
        <v>41124</v>
      </c>
      <c r="K90" s="8">
        <v>43611</v>
      </c>
      <c r="L90" s="9">
        <f t="shared" si="3"/>
        <v>6.0475634665888532E-2</v>
      </c>
      <c r="M90" s="58">
        <f>K90/K88</f>
        <v>0.15168410362002283</v>
      </c>
    </row>
    <row r="91" spans="1:13" ht="17.100000000000001" customHeight="1">
      <c r="A91" s="25" t="s">
        <v>20</v>
      </c>
      <c r="B91" s="25" t="s">
        <v>102</v>
      </c>
      <c r="C91" s="25" t="s">
        <v>22</v>
      </c>
      <c r="D91" s="25" t="s">
        <v>100</v>
      </c>
      <c r="E91" s="25" t="s">
        <v>28</v>
      </c>
      <c r="F91" s="25" t="s">
        <v>50</v>
      </c>
      <c r="G91" s="1" t="s">
        <v>51</v>
      </c>
      <c r="H91" s="8">
        <v>111636</v>
      </c>
      <c r="I91" s="9">
        <f t="shared" si="2"/>
        <v>0</v>
      </c>
      <c r="J91" s="8">
        <v>111636</v>
      </c>
      <c r="K91" s="8">
        <v>114515</v>
      </c>
      <c r="L91" s="9">
        <f t="shared" si="3"/>
        <v>2.578917195170017E-2</v>
      </c>
      <c r="M91" s="58">
        <f>K91/K88</f>
        <v>0.39829641893207934</v>
      </c>
    </row>
    <row r="92" spans="1:13" ht="17.100000000000001" customHeight="1">
      <c r="A92" s="25" t="s">
        <v>20</v>
      </c>
      <c r="B92" s="25" t="s">
        <v>42</v>
      </c>
      <c r="C92" s="25" t="s">
        <v>22</v>
      </c>
      <c r="D92" s="25" t="s">
        <v>105</v>
      </c>
      <c r="E92" s="25" t="s">
        <v>28</v>
      </c>
      <c r="F92" s="25" t="s">
        <v>39</v>
      </c>
      <c r="G92" s="1" t="s">
        <v>106</v>
      </c>
      <c r="H92" s="8">
        <v>272528</v>
      </c>
      <c r="I92" s="9">
        <f t="shared" si="2"/>
        <v>0</v>
      </c>
      <c r="J92" s="8">
        <v>272528</v>
      </c>
      <c r="K92" s="8">
        <v>282572</v>
      </c>
      <c r="L92" s="9">
        <f t="shared" si="3"/>
        <v>3.6854928667879996E-2</v>
      </c>
    </row>
    <row r="93" spans="1:13" ht="17.100000000000001" customHeight="1">
      <c r="A93" s="29" t="s">
        <v>20</v>
      </c>
      <c r="B93" s="29" t="s">
        <v>21</v>
      </c>
      <c r="C93" s="29" t="s">
        <v>22</v>
      </c>
      <c r="D93" s="29" t="s">
        <v>107</v>
      </c>
      <c r="E93" s="29" t="s">
        <v>24</v>
      </c>
      <c r="F93" s="29" t="s">
        <v>21</v>
      </c>
      <c r="G93" s="57" t="s">
        <v>108</v>
      </c>
      <c r="H93" s="31">
        <f>SUM(H94:H104)</f>
        <v>4889772</v>
      </c>
      <c r="I93" s="9">
        <f t="shared" si="2"/>
        <v>0</v>
      </c>
      <c r="J93" s="31">
        <f>SUM(J94:J104)</f>
        <v>4889772</v>
      </c>
      <c r="K93" s="31">
        <f>SUM(K94:K104)</f>
        <v>5452799</v>
      </c>
      <c r="L93" s="9">
        <f t="shared" si="3"/>
        <v>0.1151438144764214</v>
      </c>
    </row>
    <row r="94" spans="1:13" ht="17.100000000000001" customHeight="1">
      <c r="A94" s="29" t="s">
        <v>20</v>
      </c>
      <c r="B94" s="29" t="s">
        <v>43</v>
      </c>
      <c r="C94" s="29" t="s">
        <v>22</v>
      </c>
      <c r="D94" s="29" t="s">
        <v>107</v>
      </c>
      <c r="E94" s="29" t="s">
        <v>28</v>
      </c>
      <c r="F94" s="29" t="s">
        <v>71</v>
      </c>
      <c r="G94" s="10" t="s">
        <v>30</v>
      </c>
      <c r="H94" s="31">
        <v>1599955</v>
      </c>
      <c r="I94" s="9">
        <f t="shared" si="2"/>
        <v>0</v>
      </c>
      <c r="J94" s="31">
        <v>1599955</v>
      </c>
      <c r="K94" s="31">
        <v>1647827</v>
      </c>
      <c r="L94" s="9">
        <f t="shared" si="3"/>
        <v>2.9920841523667852E-2</v>
      </c>
    </row>
    <row r="95" spans="1:13" ht="17.100000000000001" customHeight="1">
      <c r="A95" s="25" t="s">
        <v>20</v>
      </c>
      <c r="B95" s="25" t="s">
        <v>109</v>
      </c>
      <c r="C95" s="25" t="s">
        <v>22</v>
      </c>
      <c r="D95" s="25" t="s">
        <v>107</v>
      </c>
      <c r="E95" s="25" t="s">
        <v>28</v>
      </c>
      <c r="F95" s="25" t="s">
        <v>29</v>
      </c>
      <c r="G95" s="1" t="s">
        <v>110</v>
      </c>
      <c r="H95" s="8">
        <v>579511</v>
      </c>
      <c r="I95" s="9">
        <f t="shared" si="2"/>
        <v>0</v>
      </c>
      <c r="J95" s="8">
        <v>579511</v>
      </c>
      <c r="K95" s="8">
        <v>763519</v>
      </c>
      <c r="L95" s="9">
        <f t="shared" si="3"/>
        <v>0.31752287704633736</v>
      </c>
    </row>
    <row r="96" spans="1:13" ht="17.100000000000001" customHeight="1">
      <c r="A96" s="25" t="s">
        <v>20</v>
      </c>
      <c r="B96" s="25" t="s">
        <v>43</v>
      </c>
      <c r="C96" s="25" t="s">
        <v>22</v>
      </c>
      <c r="D96" s="25" t="s">
        <v>107</v>
      </c>
      <c r="E96" s="25" t="s">
        <v>28</v>
      </c>
      <c r="F96" s="25" t="s">
        <v>86</v>
      </c>
      <c r="G96" s="1" t="s">
        <v>111</v>
      </c>
      <c r="H96" s="8">
        <v>15250</v>
      </c>
      <c r="I96" s="9">
        <f t="shared" si="2"/>
        <v>0</v>
      </c>
      <c r="J96" s="8">
        <v>15250</v>
      </c>
      <c r="K96" s="8">
        <v>17540</v>
      </c>
      <c r="L96" s="9">
        <f t="shared" si="3"/>
        <v>0.1501639344262295</v>
      </c>
      <c r="M96" s="14" t="s">
        <v>112</v>
      </c>
    </row>
    <row r="97" spans="1:13" ht="17.100000000000001" customHeight="1">
      <c r="A97" s="25" t="s">
        <v>20</v>
      </c>
      <c r="B97" s="25" t="s">
        <v>43</v>
      </c>
      <c r="C97" s="25" t="s">
        <v>22</v>
      </c>
      <c r="D97" s="25" t="s">
        <v>107</v>
      </c>
      <c r="E97" s="25" t="s">
        <v>28</v>
      </c>
      <c r="F97" s="25" t="s">
        <v>44</v>
      </c>
      <c r="G97" s="1" t="s">
        <v>113</v>
      </c>
      <c r="H97" s="8">
        <v>756516</v>
      </c>
      <c r="I97" s="9">
        <f t="shared" si="2"/>
        <v>0</v>
      </c>
      <c r="J97" s="8">
        <v>756516</v>
      </c>
      <c r="K97" s="8">
        <v>913903</v>
      </c>
      <c r="L97" s="9">
        <f t="shared" si="3"/>
        <v>0.20804186560495747</v>
      </c>
      <c r="M97" s="48">
        <f>SUM(K94:K97)</f>
        <v>3342789</v>
      </c>
    </row>
    <row r="98" spans="1:13" ht="17.100000000000001" customHeight="1">
      <c r="A98" s="25" t="s">
        <v>20</v>
      </c>
      <c r="B98" s="25" t="s">
        <v>43</v>
      </c>
      <c r="C98" s="25" t="s">
        <v>22</v>
      </c>
      <c r="D98" s="25" t="s">
        <v>107</v>
      </c>
      <c r="E98" s="25" t="s">
        <v>28</v>
      </c>
      <c r="F98" s="25" t="s">
        <v>46</v>
      </c>
      <c r="G98" s="1" t="s">
        <v>47</v>
      </c>
      <c r="H98" s="8">
        <v>718625</v>
      </c>
      <c r="I98" s="9">
        <f t="shared" si="2"/>
        <v>0</v>
      </c>
      <c r="J98" s="8">
        <v>718625</v>
      </c>
      <c r="K98" s="8">
        <v>813969</v>
      </c>
      <c r="L98" s="9">
        <f t="shared" si="3"/>
        <v>0.13267559575578361</v>
      </c>
      <c r="M98" s="46">
        <f>K98/M97</f>
        <v>0.24349996365310522</v>
      </c>
    </row>
    <row r="99" spans="1:13" ht="17.100000000000001" customHeight="1">
      <c r="A99" s="25" t="s">
        <v>20</v>
      </c>
      <c r="B99" s="25" t="s">
        <v>43</v>
      </c>
      <c r="C99" s="25" t="s">
        <v>22</v>
      </c>
      <c r="D99" s="25" t="s">
        <v>107</v>
      </c>
      <c r="E99" s="25" t="s">
        <v>28</v>
      </c>
      <c r="F99" s="25" t="s">
        <v>48</v>
      </c>
      <c r="G99" s="1" t="s">
        <v>49</v>
      </c>
      <c r="H99" s="8">
        <v>225769</v>
      </c>
      <c r="I99" s="9">
        <f t="shared" si="2"/>
        <v>0</v>
      </c>
      <c r="J99" s="8">
        <v>225769</v>
      </c>
      <c r="K99" s="8">
        <v>255723</v>
      </c>
      <c r="L99" s="9">
        <f t="shared" si="3"/>
        <v>0.13267543373979598</v>
      </c>
      <c r="M99" s="46">
        <f>K99/M97</f>
        <v>7.6499892754224086E-2</v>
      </c>
    </row>
    <row r="100" spans="1:13" ht="17.100000000000001" customHeight="1">
      <c r="A100" s="25" t="s">
        <v>20</v>
      </c>
      <c r="B100" s="25" t="s">
        <v>43</v>
      </c>
      <c r="C100" s="25" t="s">
        <v>22</v>
      </c>
      <c r="D100" s="25" t="s">
        <v>107</v>
      </c>
      <c r="E100" s="25" t="s">
        <v>28</v>
      </c>
      <c r="F100" s="25" t="s">
        <v>50</v>
      </c>
      <c r="G100" s="1" t="s">
        <v>51</v>
      </c>
      <c r="H100" s="8">
        <v>810046</v>
      </c>
      <c r="I100" s="9">
        <f t="shared" si="2"/>
        <v>0</v>
      </c>
      <c r="J100" s="8">
        <v>810046</v>
      </c>
      <c r="K100" s="8">
        <v>765818</v>
      </c>
      <c r="L100" s="43">
        <f t="shared" si="3"/>
        <v>-5.4599368430928615E-2</v>
      </c>
      <c r="M100" s="46">
        <f>K100/M97</f>
        <v>0.22909552472501254</v>
      </c>
    </row>
    <row r="101" spans="1:13" ht="17.100000000000001" customHeight="1">
      <c r="A101" s="25" t="s">
        <v>20</v>
      </c>
      <c r="B101" s="25" t="s">
        <v>43</v>
      </c>
      <c r="C101" s="25" t="s">
        <v>22</v>
      </c>
      <c r="D101" s="25" t="s">
        <v>107</v>
      </c>
      <c r="E101" s="25" t="s">
        <v>28</v>
      </c>
      <c r="F101" s="25" t="s">
        <v>54</v>
      </c>
      <c r="G101" s="1" t="s">
        <v>114</v>
      </c>
      <c r="H101" s="8">
        <v>142500</v>
      </c>
      <c r="I101" s="9">
        <f t="shared" si="2"/>
        <v>0</v>
      </c>
      <c r="J101" s="8">
        <v>142500</v>
      </c>
      <c r="K101" s="8">
        <v>225000</v>
      </c>
      <c r="L101" s="44">
        <f t="shared" si="3"/>
        <v>0.57894736842105265</v>
      </c>
    </row>
    <row r="102" spans="1:13" ht="17.100000000000001" customHeight="1">
      <c r="A102" s="25" t="s">
        <v>20</v>
      </c>
      <c r="B102" s="25" t="s">
        <v>43</v>
      </c>
      <c r="C102" s="25" t="s">
        <v>22</v>
      </c>
      <c r="D102" s="25" t="s">
        <v>107</v>
      </c>
      <c r="E102" s="25" t="s">
        <v>28</v>
      </c>
      <c r="F102" s="25" t="s">
        <v>56</v>
      </c>
      <c r="G102" s="1" t="s">
        <v>115</v>
      </c>
      <c r="H102" s="8">
        <v>10500</v>
      </c>
      <c r="I102" s="9">
        <f t="shared" si="2"/>
        <v>0</v>
      </c>
      <c r="J102" s="8">
        <v>10500</v>
      </c>
      <c r="K102" s="8">
        <v>17250</v>
      </c>
      <c r="L102" s="44">
        <f t="shared" si="3"/>
        <v>0.6428571428571429</v>
      </c>
    </row>
    <row r="103" spans="1:13" ht="17.100000000000001" customHeight="1">
      <c r="A103" s="25" t="s">
        <v>20</v>
      </c>
      <c r="B103" s="25" t="s">
        <v>43</v>
      </c>
      <c r="C103" s="25" t="s">
        <v>22</v>
      </c>
      <c r="D103" s="25" t="s">
        <v>107</v>
      </c>
      <c r="E103" s="25" t="s">
        <v>28</v>
      </c>
      <c r="F103" s="25" t="s">
        <v>58</v>
      </c>
      <c r="G103" s="1" t="s">
        <v>116</v>
      </c>
      <c r="H103" s="8">
        <v>22500</v>
      </c>
      <c r="I103" s="9">
        <f t="shared" si="2"/>
        <v>0</v>
      </c>
      <c r="J103" s="8">
        <v>22500</v>
      </c>
      <c r="K103" s="8">
        <v>27250</v>
      </c>
      <c r="L103" s="9">
        <f t="shared" si="3"/>
        <v>0.21111111111111111</v>
      </c>
    </row>
    <row r="104" spans="1:13" ht="17.100000000000001" customHeight="1">
      <c r="A104" s="25" t="s">
        <v>20</v>
      </c>
      <c r="B104" s="25" t="s">
        <v>43</v>
      </c>
      <c r="C104" s="25" t="s">
        <v>22</v>
      </c>
      <c r="D104" s="25" t="s">
        <v>107</v>
      </c>
      <c r="E104" s="25" t="s">
        <v>28</v>
      </c>
      <c r="F104" s="25" t="s">
        <v>63</v>
      </c>
      <c r="G104" s="1" t="s">
        <v>64</v>
      </c>
      <c r="H104" s="8">
        <v>8600</v>
      </c>
      <c r="I104" s="9">
        <f t="shared" si="2"/>
        <v>0</v>
      </c>
      <c r="J104" s="8">
        <v>8600</v>
      </c>
      <c r="K104" s="8">
        <v>5000</v>
      </c>
      <c r="L104" s="43">
        <f t="shared" si="3"/>
        <v>-0.41860465116279072</v>
      </c>
    </row>
    <row r="105" spans="1:13" ht="17.100000000000001" customHeight="1">
      <c r="A105" s="29" t="s">
        <v>20</v>
      </c>
      <c r="B105" s="29" t="s">
        <v>21</v>
      </c>
      <c r="C105" s="29" t="s">
        <v>22</v>
      </c>
      <c r="D105" s="29" t="s">
        <v>117</v>
      </c>
      <c r="E105" s="29" t="s">
        <v>24</v>
      </c>
      <c r="F105" s="29" t="s">
        <v>21</v>
      </c>
      <c r="G105" s="57" t="s">
        <v>118</v>
      </c>
      <c r="H105" s="31">
        <f>SUM(H106:H112)</f>
        <v>1337660</v>
      </c>
      <c r="I105" s="9">
        <f t="shared" si="2"/>
        <v>0</v>
      </c>
      <c r="J105" s="31">
        <f>SUM(J106:J112)</f>
        <v>1337660</v>
      </c>
      <c r="K105" s="31">
        <f>SUM(K106:K112)</f>
        <v>1593980</v>
      </c>
      <c r="L105" s="9">
        <f t="shared" si="3"/>
        <v>0.19161819894442533</v>
      </c>
    </row>
    <row r="106" spans="1:13" ht="17.100000000000001" customHeight="1">
      <c r="A106" s="29" t="s">
        <v>20</v>
      </c>
      <c r="B106" s="29" t="s">
        <v>109</v>
      </c>
      <c r="C106" s="29" t="s">
        <v>22</v>
      </c>
      <c r="D106" s="29" t="s">
        <v>117</v>
      </c>
      <c r="E106" s="29" t="s">
        <v>28</v>
      </c>
      <c r="F106" s="29" t="s">
        <v>71</v>
      </c>
      <c r="G106" s="10" t="s">
        <v>30</v>
      </c>
      <c r="H106" s="31">
        <v>470635</v>
      </c>
      <c r="I106" s="9">
        <f t="shared" si="2"/>
        <v>0</v>
      </c>
      <c r="J106" s="31">
        <v>470635</v>
      </c>
      <c r="K106" s="31">
        <v>700816</v>
      </c>
      <c r="L106" s="9">
        <f t="shared" si="3"/>
        <v>0.48908602207655616</v>
      </c>
    </row>
    <row r="107" spans="1:13" ht="17.100000000000001" customHeight="1">
      <c r="A107" s="25" t="s">
        <v>20</v>
      </c>
      <c r="B107" s="25" t="s">
        <v>109</v>
      </c>
      <c r="C107" s="25" t="s">
        <v>22</v>
      </c>
      <c r="D107" s="25" t="s">
        <v>117</v>
      </c>
      <c r="E107" s="25" t="s">
        <v>28</v>
      </c>
      <c r="F107" s="25" t="s">
        <v>44</v>
      </c>
      <c r="G107" s="1" t="s">
        <v>113</v>
      </c>
      <c r="H107" s="8">
        <v>362242</v>
      </c>
      <c r="I107" s="9">
        <f t="shared" si="2"/>
        <v>0</v>
      </c>
      <c r="J107" s="8">
        <v>362242</v>
      </c>
      <c r="K107" s="8">
        <v>253593</v>
      </c>
      <c r="L107" s="43">
        <f t="shared" si="3"/>
        <v>-0.29993485018302679</v>
      </c>
      <c r="M107" s="48">
        <f>SUM(K106:K107)</f>
        <v>954409</v>
      </c>
    </row>
    <row r="108" spans="1:13" ht="17.100000000000001" customHeight="1">
      <c r="A108" s="25" t="s">
        <v>20</v>
      </c>
      <c r="B108" s="25" t="s">
        <v>109</v>
      </c>
      <c r="C108" s="25" t="s">
        <v>22</v>
      </c>
      <c r="D108" s="25" t="s">
        <v>117</v>
      </c>
      <c r="E108" s="25" t="s">
        <v>28</v>
      </c>
      <c r="F108" s="25" t="s">
        <v>46</v>
      </c>
      <c r="G108" s="1" t="s">
        <v>47</v>
      </c>
      <c r="H108" s="8">
        <v>202806</v>
      </c>
      <c r="I108" s="9">
        <f t="shared" si="2"/>
        <v>0</v>
      </c>
      <c r="J108" s="8">
        <v>202806</v>
      </c>
      <c r="K108" s="8">
        <v>232399</v>
      </c>
      <c r="L108" s="9">
        <f t="shared" si="3"/>
        <v>0.14591777363588848</v>
      </c>
      <c r="M108" s="46">
        <f>K108/M107</f>
        <v>0.2435004280135665</v>
      </c>
    </row>
    <row r="109" spans="1:13" ht="17.100000000000001" customHeight="1">
      <c r="A109" s="25" t="s">
        <v>20</v>
      </c>
      <c r="B109" s="25" t="s">
        <v>109</v>
      </c>
      <c r="C109" s="25" t="s">
        <v>22</v>
      </c>
      <c r="D109" s="25" t="s">
        <v>117</v>
      </c>
      <c r="E109" s="25" t="s">
        <v>28</v>
      </c>
      <c r="F109" s="25" t="s">
        <v>48</v>
      </c>
      <c r="G109" s="1" t="s">
        <v>49</v>
      </c>
      <c r="H109" s="8">
        <v>63715</v>
      </c>
      <c r="I109" s="9">
        <f t="shared" si="2"/>
        <v>0</v>
      </c>
      <c r="J109" s="8">
        <v>63715</v>
      </c>
      <c r="K109" s="8">
        <v>73012</v>
      </c>
      <c r="L109" s="9">
        <f t="shared" si="3"/>
        <v>0.14591540453582358</v>
      </c>
      <c r="M109" s="46">
        <f>K109/M107</f>
        <v>7.649969771869293E-2</v>
      </c>
    </row>
    <row r="110" spans="1:13" ht="17.100000000000001" customHeight="1">
      <c r="A110" s="25" t="s">
        <v>20</v>
      </c>
      <c r="B110" s="25" t="s">
        <v>109</v>
      </c>
      <c r="C110" s="25" t="s">
        <v>22</v>
      </c>
      <c r="D110" s="25" t="s">
        <v>117</v>
      </c>
      <c r="E110" s="25" t="s">
        <v>28</v>
      </c>
      <c r="F110" s="25" t="s">
        <v>50</v>
      </c>
      <c r="G110" s="1" t="s">
        <v>51</v>
      </c>
      <c r="H110" s="8">
        <v>231192</v>
      </c>
      <c r="I110" s="9">
        <f t="shared" si="2"/>
        <v>0</v>
      </c>
      <c r="J110" s="8">
        <v>231192</v>
      </c>
      <c r="K110" s="8">
        <v>274660</v>
      </c>
      <c r="L110" s="9">
        <f t="shared" si="3"/>
        <v>0.1880168863974532</v>
      </c>
      <c r="M110" s="46">
        <f>K110/M107</f>
        <v>0.28778018648189613</v>
      </c>
    </row>
    <row r="111" spans="1:13" ht="17.100000000000001" customHeight="1">
      <c r="A111" s="25" t="s">
        <v>20</v>
      </c>
      <c r="B111" s="25" t="s">
        <v>43</v>
      </c>
      <c r="C111" s="25" t="s">
        <v>22</v>
      </c>
      <c r="D111" s="25" t="s">
        <v>117</v>
      </c>
      <c r="E111" s="25" t="s">
        <v>28</v>
      </c>
      <c r="F111" s="25" t="s">
        <v>119</v>
      </c>
      <c r="G111" s="1" t="s">
        <v>115</v>
      </c>
      <c r="H111" s="8">
        <v>0</v>
      </c>
      <c r="I111" s="9" t="e">
        <f t="shared" si="2"/>
        <v>#DIV/0!</v>
      </c>
      <c r="J111" s="8">
        <v>0</v>
      </c>
      <c r="K111" s="8">
        <v>2000</v>
      </c>
      <c r="L111" s="9" t="e">
        <f t="shared" si="3"/>
        <v>#DIV/0!</v>
      </c>
    </row>
    <row r="112" spans="1:13" ht="17.100000000000001" customHeight="1">
      <c r="A112" s="25" t="s">
        <v>20</v>
      </c>
      <c r="B112" s="25" t="s">
        <v>43</v>
      </c>
      <c r="C112" s="25" t="s">
        <v>22</v>
      </c>
      <c r="D112" s="25" t="s">
        <v>117</v>
      </c>
      <c r="E112" s="25" t="s">
        <v>28</v>
      </c>
      <c r="F112" s="25" t="s">
        <v>58</v>
      </c>
      <c r="G112" s="1" t="s">
        <v>116</v>
      </c>
      <c r="H112" s="8">
        <v>7070</v>
      </c>
      <c r="I112" s="9">
        <f t="shared" si="2"/>
        <v>0</v>
      </c>
      <c r="J112" s="8">
        <v>7070</v>
      </c>
      <c r="K112" s="8">
        <v>57500</v>
      </c>
      <c r="L112" s="44">
        <f t="shared" si="3"/>
        <v>7.1329561527581333</v>
      </c>
    </row>
    <row r="113" spans="1:14" ht="17.100000000000001" customHeight="1">
      <c r="A113" s="29" t="s">
        <v>20</v>
      </c>
      <c r="B113" s="29" t="s">
        <v>21</v>
      </c>
      <c r="C113" s="29" t="s">
        <v>22</v>
      </c>
      <c r="D113" s="29" t="s">
        <v>120</v>
      </c>
      <c r="E113" s="29" t="s">
        <v>24</v>
      </c>
      <c r="F113" s="29" t="s">
        <v>21</v>
      </c>
      <c r="G113" s="57" t="s">
        <v>121</v>
      </c>
      <c r="H113" s="59">
        <f>SUM(H114:H115)</f>
        <v>25000</v>
      </c>
      <c r="I113" s="9">
        <f t="shared" si="2"/>
        <v>0</v>
      </c>
      <c r="J113" s="31">
        <f>SUM(J114:J115)</f>
        <v>25000</v>
      </c>
      <c r="K113" s="31">
        <f>SUM(K114:K115)</f>
        <v>20000</v>
      </c>
      <c r="L113" s="43">
        <f t="shared" si="3"/>
        <v>-0.2</v>
      </c>
    </row>
    <row r="114" spans="1:14" ht="17.100000000000001" customHeight="1">
      <c r="A114" s="29" t="s">
        <v>20</v>
      </c>
      <c r="B114" s="29" t="s">
        <v>102</v>
      </c>
      <c r="C114" s="29" t="s">
        <v>22</v>
      </c>
      <c r="D114" s="29" t="s">
        <v>120</v>
      </c>
      <c r="E114" s="29" t="s">
        <v>28</v>
      </c>
      <c r="F114" s="29" t="s">
        <v>71</v>
      </c>
      <c r="G114" s="10" t="s">
        <v>30</v>
      </c>
      <c r="H114" s="59">
        <v>17500</v>
      </c>
      <c r="I114" s="9">
        <f t="shared" si="2"/>
        <v>0</v>
      </c>
      <c r="J114" s="31">
        <v>17500</v>
      </c>
      <c r="K114" s="31">
        <v>12500</v>
      </c>
      <c r="L114" s="43">
        <f t="shared" si="3"/>
        <v>-0.2857142857142857</v>
      </c>
    </row>
    <row r="115" spans="1:14" ht="17.100000000000001" customHeight="1">
      <c r="A115" s="25" t="s">
        <v>20</v>
      </c>
      <c r="B115" s="25" t="s">
        <v>102</v>
      </c>
      <c r="C115" s="25" t="s">
        <v>22</v>
      </c>
      <c r="D115" s="25" t="s">
        <v>120</v>
      </c>
      <c r="E115" s="25" t="s">
        <v>28</v>
      </c>
      <c r="F115" s="25" t="s">
        <v>58</v>
      </c>
      <c r="G115" s="1" t="s">
        <v>116</v>
      </c>
      <c r="H115" s="8">
        <v>7500</v>
      </c>
      <c r="I115" s="9">
        <f t="shared" si="2"/>
        <v>0</v>
      </c>
      <c r="J115" s="8">
        <v>7500</v>
      </c>
      <c r="K115" s="8">
        <v>7500</v>
      </c>
      <c r="L115" s="9">
        <f t="shared" si="3"/>
        <v>0</v>
      </c>
    </row>
    <row r="116" spans="1:14" ht="17.100000000000001" customHeight="1">
      <c r="A116" s="29" t="s">
        <v>20</v>
      </c>
      <c r="B116" s="29" t="s">
        <v>21</v>
      </c>
      <c r="C116" s="29" t="s">
        <v>22</v>
      </c>
      <c r="D116" s="29" t="s">
        <v>122</v>
      </c>
      <c r="E116" s="29" t="s">
        <v>24</v>
      </c>
      <c r="F116" s="29" t="s">
        <v>21</v>
      </c>
      <c r="G116" s="57" t="s">
        <v>123</v>
      </c>
      <c r="H116" s="31">
        <f>SUM(H117:H119)</f>
        <v>2210869</v>
      </c>
      <c r="I116" s="9">
        <f t="shared" si="2"/>
        <v>0</v>
      </c>
      <c r="J116" s="31">
        <f>SUM(J117:J119)</f>
        <v>2210869</v>
      </c>
      <c r="K116" s="31">
        <f>SUM(K117:K119)</f>
        <v>2372188</v>
      </c>
      <c r="L116" s="9">
        <f t="shared" si="3"/>
        <v>7.2966331338491786E-2</v>
      </c>
    </row>
    <row r="117" spans="1:14" ht="17.100000000000001" customHeight="1">
      <c r="A117" s="29" t="s">
        <v>20</v>
      </c>
      <c r="B117" s="29" t="s">
        <v>102</v>
      </c>
      <c r="C117" s="29" t="s">
        <v>22</v>
      </c>
      <c r="D117" s="29" t="s">
        <v>122</v>
      </c>
      <c r="E117" s="29" t="s">
        <v>28</v>
      </c>
      <c r="F117" s="29" t="s">
        <v>29</v>
      </c>
      <c r="G117" s="10" t="s">
        <v>124</v>
      </c>
      <c r="H117" s="31">
        <v>1674901</v>
      </c>
      <c r="I117" s="9">
        <f t="shared" si="2"/>
        <v>0</v>
      </c>
      <c r="J117" s="31">
        <v>1674901</v>
      </c>
      <c r="K117" s="31">
        <v>1797112</v>
      </c>
      <c r="L117" s="9">
        <f t="shared" si="3"/>
        <v>7.2966103668216806E-2</v>
      </c>
      <c r="M117" s="48">
        <f>SUM(K117:K117)</f>
        <v>1797112</v>
      </c>
      <c r="N117" s="6" t="s">
        <v>125</v>
      </c>
    </row>
    <row r="118" spans="1:14" ht="17.100000000000001" customHeight="1">
      <c r="A118" s="25" t="s">
        <v>20</v>
      </c>
      <c r="B118" s="25" t="s">
        <v>102</v>
      </c>
      <c r="C118" s="25" t="s">
        <v>22</v>
      </c>
      <c r="D118" s="25" t="s">
        <v>122</v>
      </c>
      <c r="E118" s="25" t="s">
        <v>28</v>
      </c>
      <c r="F118" s="25" t="s">
        <v>46</v>
      </c>
      <c r="G118" s="1" t="s">
        <v>47</v>
      </c>
      <c r="H118" s="8">
        <v>407838</v>
      </c>
      <c r="I118" s="9">
        <f t="shared" si="2"/>
        <v>0</v>
      </c>
      <c r="J118" s="8">
        <v>407838</v>
      </c>
      <c r="K118" s="8">
        <v>437597</v>
      </c>
      <c r="L118" s="9">
        <f t="shared" si="3"/>
        <v>7.2967697958503136E-2</v>
      </c>
      <c r="M118" s="46">
        <f>K118/M117</f>
        <v>0.24350012687022288</v>
      </c>
    </row>
    <row r="119" spans="1:14" ht="17.100000000000001" customHeight="1">
      <c r="A119" s="25" t="s">
        <v>20</v>
      </c>
      <c r="B119" s="25" t="s">
        <v>102</v>
      </c>
      <c r="C119" s="25" t="s">
        <v>22</v>
      </c>
      <c r="D119" s="25" t="s">
        <v>122</v>
      </c>
      <c r="E119" s="25" t="s">
        <v>28</v>
      </c>
      <c r="F119" s="25" t="s">
        <v>48</v>
      </c>
      <c r="G119" s="1" t="s">
        <v>49</v>
      </c>
      <c r="H119" s="8">
        <v>128130</v>
      </c>
      <c r="I119" s="9">
        <f t="shared" si="2"/>
        <v>0</v>
      </c>
      <c r="J119" s="8">
        <v>128130</v>
      </c>
      <c r="K119" s="8">
        <v>137479</v>
      </c>
      <c r="L119" s="9">
        <f t="shared" si="3"/>
        <v>7.2964957465074531E-2</v>
      </c>
      <c r="M119" s="46">
        <f>K119/M117</f>
        <v>7.6499962161512475E-2</v>
      </c>
    </row>
    <row r="120" spans="1:14" ht="17.100000000000001" customHeight="1">
      <c r="A120" s="29" t="s">
        <v>20</v>
      </c>
      <c r="B120" s="29" t="s">
        <v>21</v>
      </c>
      <c r="C120" s="29" t="s">
        <v>22</v>
      </c>
      <c r="D120" s="29" t="s">
        <v>126</v>
      </c>
      <c r="E120" s="29" t="s">
        <v>24</v>
      </c>
      <c r="F120" s="29" t="s">
        <v>21</v>
      </c>
      <c r="G120" s="57" t="s">
        <v>127</v>
      </c>
      <c r="H120" s="31">
        <f>SUM(H121:H126)</f>
        <v>102602</v>
      </c>
      <c r="I120" s="9">
        <f t="shared" si="2"/>
        <v>0</v>
      </c>
      <c r="J120" s="31">
        <f>SUM(J121:J126)</f>
        <v>102602</v>
      </c>
      <c r="K120" s="31">
        <f>SUM(K121:K126)</f>
        <v>90933</v>
      </c>
      <c r="L120" s="9">
        <f t="shared" si="3"/>
        <v>-0.11373072649655952</v>
      </c>
      <c r="M120" s="46">
        <f>K120/M117</f>
        <v>5.059951744799434E-2</v>
      </c>
    </row>
    <row r="121" spans="1:14" ht="17.100000000000001" customHeight="1">
      <c r="A121" s="29" t="s">
        <v>20</v>
      </c>
      <c r="B121" s="29" t="s">
        <v>43</v>
      </c>
      <c r="C121" s="29" t="s">
        <v>22</v>
      </c>
      <c r="D121" s="29" t="s">
        <v>126</v>
      </c>
      <c r="E121" s="29" t="s">
        <v>28</v>
      </c>
      <c r="F121" s="29" t="s">
        <v>71</v>
      </c>
      <c r="G121" s="10" t="s">
        <v>30</v>
      </c>
      <c r="H121" s="31">
        <v>68335</v>
      </c>
      <c r="I121" s="9">
        <f t="shared" si="2"/>
        <v>0</v>
      </c>
      <c r="J121" s="31">
        <v>68335</v>
      </c>
      <c r="K121" s="31">
        <v>64532</v>
      </c>
      <c r="L121" s="9">
        <f t="shared" si="3"/>
        <v>-5.5652301163386257E-2</v>
      </c>
    </row>
    <row r="122" spans="1:14" ht="17.100000000000001" customHeight="1">
      <c r="A122" s="25" t="s">
        <v>20</v>
      </c>
      <c r="B122" s="25" t="s">
        <v>43</v>
      </c>
      <c r="C122" s="25" t="s">
        <v>22</v>
      </c>
      <c r="D122" s="25" t="s">
        <v>126</v>
      </c>
      <c r="E122" s="25" t="s">
        <v>28</v>
      </c>
      <c r="F122" s="25" t="s">
        <v>86</v>
      </c>
      <c r="G122" s="1" t="s">
        <v>111</v>
      </c>
      <c r="H122" s="8">
        <v>7500</v>
      </c>
      <c r="I122" s="9">
        <f t="shared" si="2"/>
        <v>0</v>
      </c>
      <c r="J122" s="8">
        <v>7500</v>
      </c>
      <c r="K122" s="8">
        <v>0</v>
      </c>
      <c r="L122" s="43">
        <f t="shared" si="3"/>
        <v>-1</v>
      </c>
      <c r="M122" s="48"/>
    </row>
    <row r="123" spans="1:14" ht="17.100000000000001" customHeight="1">
      <c r="A123" s="25" t="s">
        <v>20</v>
      </c>
      <c r="B123" s="25" t="s">
        <v>43</v>
      </c>
      <c r="C123" s="25" t="s">
        <v>22</v>
      </c>
      <c r="D123" s="25" t="s">
        <v>126</v>
      </c>
      <c r="E123" s="25" t="s">
        <v>28</v>
      </c>
      <c r="F123" s="25" t="s">
        <v>46</v>
      </c>
      <c r="G123" s="1" t="s">
        <v>47</v>
      </c>
      <c r="H123" s="8">
        <v>18466</v>
      </c>
      <c r="I123" s="9">
        <f t="shared" si="2"/>
        <v>0</v>
      </c>
      <c r="J123" s="8">
        <v>18466</v>
      </c>
      <c r="K123" s="8">
        <v>15714</v>
      </c>
      <c r="L123" s="43">
        <f t="shared" si="3"/>
        <v>-0.14903065092602621</v>
      </c>
      <c r="M123" s="46">
        <f>K123/K121</f>
        <v>0.24350709725407549</v>
      </c>
    </row>
    <row r="124" spans="1:14" ht="17.100000000000001" customHeight="1">
      <c r="A124" s="25" t="s">
        <v>20</v>
      </c>
      <c r="B124" s="25" t="s">
        <v>43</v>
      </c>
      <c r="C124" s="25" t="s">
        <v>22</v>
      </c>
      <c r="D124" s="25" t="s">
        <v>126</v>
      </c>
      <c r="E124" s="25" t="s">
        <v>28</v>
      </c>
      <c r="F124" s="25" t="s">
        <v>48</v>
      </c>
      <c r="G124" s="1" t="s">
        <v>49</v>
      </c>
      <c r="H124" s="8">
        <v>5801</v>
      </c>
      <c r="I124" s="9">
        <f t="shared" si="2"/>
        <v>0</v>
      </c>
      <c r="J124" s="8">
        <v>5801</v>
      </c>
      <c r="K124" s="8">
        <v>4937</v>
      </c>
      <c r="L124" s="43">
        <f t="shared" si="3"/>
        <v>-0.14893983795897259</v>
      </c>
      <c r="M124" s="46">
        <f>K124/K121</f>
        <v>7.6504679848757209E-2</v>
      </c>
    </row>
    <row r="125" spans="1:14" ht="17.100000000000001" customHeight="1">
      <c r="A125" s="25" t="s">
        <v>20</v>
      </c>
      <c r="B125" s="25" t="s">
        <v>43</v>
      </c>
      <c r="C125" s="25" t="s">
        <v>22</v>
      </c>
      <c r="D125" s="25" t="s">
        <v>126</v>
      </c>
      <c r="E125" s="25" t="s">
        <v>28</v>
      </c>
      <c r="F125" s="25" t="s">
        <v>58</v>
      </c>
      <c r="G125" s="1" t="s">
        <v>116</v>
      </c>
      <c r="H125" s="8">
        <v>2500</v>
      </c>
      <c r="I125" s="9">
        <f t="shared" si="2"/>
        <v>0</v>
      </c>
      <c r="J125" s="8">
        <v>2500</v>
      </c>
      <c r="K125" s="8">
        <v>3750</v>
      </c>
      <c r="L125" s="9">
        <f t="shared" si="3"/>
        <v>0.5</v>
      </c>
      <c r="M125" s="60" t="s">
        <v>128</v>
      </c>
    </row>
    <row r="126" spans="1:14" ht="17.100000000000001" customHeight="1">
      <c r="A126" s="25" t="s">
        <v>20</v>
      </c>
      <c r="B126" s="25" t="s">
        <v>43</v>
      </c>
      <c r="C126" s="25" t="s">
        <v>22</v>
      </c>
      <c r="D126" s="25" t="s">
        <v>126</v>
      </c>
      <c r="E126" s="25" t="s">
        <v>28</v>
      </c>
      <c r="F126" s="25" t="s">
        <v>61</v>
      </c>
      <c r="G126" s="1" t="s">
        <v>129</v>
      </c>
      <c r="H126" s="8">
        <v>0</v>
      </c>
      <c r="I126" s="9" t="e">
        <f t="shared" si="2"/>
        <v>#DIV/0!</v>
      </c>
      <c r="J126" s="8">
        <v>0</v>
      </c>
      <c r="K126" s="8">
        <v>2000</v>
      </c>
      <c r="L126" s="9" t="e">
        <f t="shared" si="3"/>
        <v>#DIV/0!</v>
      </c>
    </row>
    <row r="127" spans="1:14" ht="17.100000000000001" customHeight="1">
      <c r="A127" s="29" t="s">
        <v>20</v>
      </c>
      <c r="B127" s="29" t="s">
        <v>21</v>
      </c>
      <c r="C127" s="29" t="s">
        <v>22</v>
      </c>
      <c r="D127" s="29" t="s">
        <v>130</v>
      </c>
      <c r="E127" s="29" t="s">
        <v>24</v>
      </c>
      <c r="F127" s="29" t="s">
        <v>21</v>
      </c>
      <c r="G127" s="57" t="s">
        <v>131</v>
      </c>
      <c r="H127" s="31">
        <f>SUM(H128:H146)</f>
        <v>2335897</v>
      </c>
      <c r="I127" s="9">
        <f t="shared" si="2"/>
        <v>6.4215160171874022E-2</v>
      </c>
      <c r="J127" s="31">
        <f>SUM(J128:J146)</f>
        <v>2485897</v>
      </c>
      <c r="K127" s="31">
        <f>SUM(K128:K146)</f>
        <v>2797313</v>
      </c>
      <c r="L127" s="9">
        <f t="shared" si="3"/>
        <v>0.12527309055845837</v>
      </c>
    </row>
    <row r="128" spans="1:14" ht="17.100000000000001" customHeight="1">
      <c r="A128" s="29" t="s">
        <v>20</v>
      </c>
      <c r="B128" s="29" t="s">
        <v>102</v>
      </c>
      <c r="C128" s="29" t="s">
        <v>22</v>
      </c>
      <c r="D128" s="29" t="s">
        <v>130</v>
      </c>
      <c r="E128" s="29" t="s">
        <v>132</v>
      </c>
      <c r="F128" s="29" t="s">
        <v>133</v>
      </c>
      <c r="G128" s="10" t="s">
        <v>134</v>
      </c>
      <c r="H128" s="31">
        <v>167681</v>
      </c>
      <c r="I128" s="9">
        <f t="shared" si="2"/>
        <v>0</v>
      </c>
      <c r="J128" s="31">
        <v>167681</v>
      </c>
      <c r="K128" s="31">
        <v>175273</v>
      </c>
      <c r="L128" s="9">
        <f t="shared" si="3"/>
        <v>4.5276447540269917E-2</v>
      </c>
      <c r="M128" s="61" t="s">
        <v>135</v>
      </c>
    </row>
    <row r="129" spans="1:14" ht="17.100000000000001" customHeight="1">
      <c r="A129" s="25" t="s">
        <v>20</v>
      </c>
      <c r="B129" s="25" t="s">
        <v>102</v>
      </c>
      <c r="C129" s="25" t="s">
        <v>22</v>
      </c>
      <c r="D129" s="25" t="s">
        <v>130</v>
      </c>
      <c r="E129" s="25" t="s">
        <v>132</v>
      </c>
      <c r="F129" s="25" t="s">
        <v>136</v>
      </c>
      <c r="G129" s="1" t="s">
        <v>137</v>
      </c>
      <c r="H129" s="8">
        <v>578675</v>
      </c>
      <c r="I129" s="9">
        <f t="shared" si="2"/>
        <v>0.25921285695770513</v>
      </c>
      <c r="J129" s="8">
        <v>728675</v>
      </c>
      <c r="K129" s="8">
        <v>906861</v>
      </c>
      <c r="L129" s="9">
        <f t="shared" si="3"/>
        <v>0.24453425738497958</v>
      </c>
      <c r="M129" s="48">
        <f>K129-J129</f>
        <v>178186</v>
      </c>
      <c r="N129" s="6" t="s">
        <v>138</v>
      </c>
    </row>
    <row r="130" spans="1:14" ht="17.100000000000001" customHeight="1">
      <c r="A130" s="25" t="s">
        <v>20</v>
      </c>
      <c r="B130" s="25" t="s">
        <v>102</v>
      </c>
      <c r="C130" s="25" t="s">
        <v>22</v>
      </c>
      <c r="D130" s="25" t="s">
        <v>130</v>
      </c>
      <c r="E130" s="25" t="s">
        <v>132</v>
      </c>
      <c r="F130" s="25" t="s">
        <v>36</v>
      </c>
      <c r="G130" s="1" t="s">
        <v>139</v>
      </c>
      <c r="H130" s="8">
        <v>230870</v>
      </c>
      <c r="I130" s="9">
        <f t="shared" si="2"/>
        <v>0</v>
      </c>
      <c r="J130" s="8">
        <v>230870</v>
      </c>
      <c r="K130" s="8">
        <v>242475</v>
      </c>
      <c r="L130" s="9">
        <f t="shared" si="3"/>
        <v>5.026638367912678E-2</v>
      </c>
    </row>
    <row r="131" spans="1:14" ht="17.100000000000001" customHeight="1">
      <c r="A131" s="25" t="s">
        <v>20</v>
      </c>
      <c r="B131" s="25" t="s">
        <v>102</v>
      </c>
      <c r="C131" s="25" t="s">
        <v>22</v>
      </c>
      <c r="D131" s="25" t="s">
        <v>130</v>
      </c>
      <c r="E131" s="25" t="s">
        <v>132</v>
      </c>
      <c r="F131" s="25" t="s">
        <v>86</v>
      </c>
      <c r="G131" s="1" t="s">
        <v>140</v>
      </c>
      <c r="H131" s="8">
        <v>290885</v>
      </c>
      <c r="I131" s="9">
        <f t="shared" si="2"/>
        <v>0</v>
      </c>
      <c r="J131" s="8">
        <v>290885</v>
      </c>
      <c r="K131" s="8">
        <v>336948</v>
      </c>
      <c r="L131" s="9">
        <f t="shared" si="3"/>
        <v>0.15835467624662666</v>
      </c>
      <c r="M131" s="48">
        <f>SUM(K128:K131)</f>
        <v>1661557</v>
      </c>
    </row>
    <row r="132" spans="1:14" ht="17.100000000000001" customHeight="1">
      <c r="A132" s="25" t="s">
        <v>20</v>
      </c>
      <c r="B132" s="25" t="s">
        <v>102</v>
      </c>
      <c r="C132" s="25" t="s">
        <v>22</v>
      </c>
      <c r="D132" s="25" t="s">
        <v>130</v>
      </c>
      <c r="E132" s="25" t="s">
        <v>132</v>
      </c>
      <c r="F132" s="25" t="s">
        <v>46</v>
      </c>
      <c r="G132" s="1" t="s">
        <v>47</v>
      </c>
      <c r="H132" s="8">
        <v>308785</v>
      </c>
      <c r="I132" s="9">
        <f t="shared" si="2"/>
        <v>0</v>
      </c>
      <c r="J132" s="8">
        <v>308785</v>
      </c>
      <c r="K132" s="8">
        <v>404589</v>
      </c>
      <c r="L132" s="9">
        <f t="shared" si="3"/>
        <v>0.31026118496688637</v>
      </c>
      <c r="M132" s="46">
        <f>K132/M131</f>
        <v>0.24349992206105478</v>
      </c>
    </row>
    <row r="133" spans="1:14" ht="17.100000000000001" customHeight="1">
      <c r="A133" s="25" t="s">
        <v>20</v>
      </c>
      <c r="B133" s="25" t="s">
        <v>102</v>
      </c>
      <c r="C133" s="25" t="s">
        <v>22</v>
      </c>
      <c r="D133" s="25" t="s">
        <v>130</v>
      </c>
      <c r="E133" s="25" t="s">
        <v>132</v>
      </c>
      <c r="F133" s="25" t="s">
        <v>48</v>
      </c>
      <c r="G133" s="1" t="s">
        <v>49</v>
      </c>
      <c r="H133" s="8">
        <v>97010</v>
      </c>
      <c r="I133" s="9">
        <f t="shared" si="2"/>
        <v>0</v>
      </c>
      <c r="J133" s="8">
        <v>97010</v>
      </c>
      <c r="K133" s="8">
        <v>127109</v>
      </c>
      <c r="L133" s="9">
        <f t="shared" si="3"/>
        <v>0.31026698278527987</v>
      </c>
      <c r="M133" s="46">
        <f>K133/M131</f>
        <v>7.6499933496112379E-2</v>
      </c>
    </row>
    <row r="134" spans="1:14" ht="17.100000000000001" customHeight="1">
      <c r="A134" s="25" t="s">
        <v>20</v>
      </c>
      <c r="B134" s="25" t="s">
        <v>102</v>
      </c>
      <c r="C134" s="25" t="s">
        <v>22</v>
      </c>
      <c r="D134" s="25" t="s">
        <v>130</v>
      </c>
      <c r="E134" s="25" t="s">
        <v>132</v>
      </c>
      <c r="F134" s="25" t="s">
        <v>50</v>
      </c>
      <c r="G134" s="1" t="s">
        <v>51</v>
      </c>
      <c r="H134" s="8">
        <v>386791</v>
      </c>
      <c r="I134" s="9">
        <f t="shared" si="2"/>
        <v>0</v>
      </c>
      <c r="J134" s="8">
        <v>386791</v>
      </c>
      <c r="K134" s="8">
        <v>350483</v>
      </c>
      <c r="L134" s="43">
        <f t="shared" si="3"/>
        <v>-9.3869815998821063E-2</v>
      </c>
      <c r="M134" s="46">
        <f>K134/M131</f>
        <v>0.21093648908824675</v>
      </c>
    </row>
    <row r="135" spans="1:14" ht="17.100000000000001" customHeight="1">
      <c r="A135" s="25" t="s">
        <v>20</v>
      </c>
      <c r="B135" s="25" t="s">
        <v>102</v>
      </c>
      <c r="C135" s="25" t="s">
        <v>22</v>
      </c>
      <c r="D135" s="25" t="s">
        <v>130</v>
      </c>
      <c r="E135" s="25" t="s">
        <v>132</v>
      </c>
      <c r="F135" s="25" t="s">
        <v>141</v>
      </c>
      <c r="G135" s="1" t="s">
        <v>142</v>
      </c>
      <c r="H135" s="8">
        <v>24500</v>
      </c>
      <c r="I135" s="9">
        <f t="shared" si="2"/>
        <v>0</v>
      </c>
      <c r="J135" s="8">
        <v>24500</v>
      </c>
      <c r="K135" s="8">
        <v>17500</v>
      </c>
      <c r="L135" s="43">
        <f t="shared" si="3"/>
        <v>-0.2857142857142857</v>
      </c>
    </row>
    <row r="136" spans="1:14" ht="17.100000000000001" customHeight="1">
      <c r="A136" s="25" t="s">
        <v>20</v>
      </c>
      <c r="B136" s="25" t="s">
        <v>102</v>
      </c>
      <c r="C136" s="25" t="s">
        <v>22</v>
      </c>
      <c r="D136" s="25" t="s">
        <v>130</v>
      </c>
      <c r="E136" s="25" t="s">
        <v>132</v>
      </c>
      <c r="F136" s="25" t="s">
        <v>40</v>
      </c>
      <c r="G136" s="1" t="s">
        <v>143</v>
      </c>
      <c r="H136" s="8">
        <v>41500</v>
      </c>
      <c r="I136" s="9">
        <f t="shared" ref="I136:I199" si="4">(J136-H136)/H136</f>
        <v>0</v>
      </c>
      <c r="J136" s="8">
        <v>41500</v>
      </c>
      <c r="K136" s="8">
        <v>41500</v>
      </c>
      <c r="L136" s="9">
        <f t="shared" ref="L136:L199" si="5">(K136-J136)/J136</f>
        <v>0</v>
      </c>
    </row>
    <row r="137" spans="1:14" ht="17.100000000000001" customHeight="1">
      <c r="A137" s="25" t="s">
        <v>20</v>
      </c>
      <c r="B137" s="25" t="s">
        <v>102</v>
      </c>
      <c r="C137" s="25" t="s">
        <v>22</v>
      </c>
      <c r="D137" s="25" t="s">
        <v>130</v>
      </c>
      <c r="E137" s="25" t="s">
        <v>132</v>
      </c>
      <c r="F137" s="25" t="s">
        <v>144</v>
      </c>
      <c r="G137" s="1" t="s">
        <v>145</v>
      </c>
      <c r="H137" s="8">
        <v>57500</v>
      </c>
      <c r="I137" s="9">
        <f t="shared" si="4"/>
        <v>0</v>
      </c>
      <c r="J137" s="8">
        <v>57500</v>
      </c>
      <c r="K137" s="8">
        <v>22500</v>
      </c>
      <c r="L137" s="43">
        <f t="shared" si="5"/>
        <v>-0.60869565217391308</v>
      </c>
    </row>
    <row r="138" spans="1:14" ht="17.100000000000001" customHeight="1">
      <c r="A138" s="25" t="s">
        <v>20</v>
      </c>
      <c r="B138" s="25" t="s">
        <v>102</v>
      </c>
      <c r="C138" s="25" t="s">
        <v>22</v>
      </c>
      <c r="D138" s="25" t="s">
        <v>130</v>
      </c>
      <c r="E138" s="25" t="s">
        <v>132</v>
      </c>
      <c r="F138" s="25" t="s">
        <v>146</v>
      </c>
      <c r="G138" s="1" t="s">
        <v>147</v>
      </c>
      <c r="H138" s="8">
        <v>7500</v>
      </c>
      <c r="I138" s="9">
        <f t="shared" si="4"/>
        <v>0</v>
      </c>
      <c r="J138" s="8">
        <v>7500</v>
      </c>
      <c r="K138" s="8">
        <v>6000</v>
      </c>
      <c r="L138" s="43">
        <f t="shared" si="5"/>
        <v>-0.2</v>
      </c>
    </row>
    <row r="139" spans="1:14" ht="17.100000000000001" customHeight="1">
      <c r="A139" s="25" t="s">
        <v>20</v>
      </c>
      <c r="B139" s="25" t="s">
        <v>102</v>
      </c>
      <c r="C139" s="25" t="s">
        <v>22</v>
      </c>
      <c r="D139" s="25" t="s">
        <v>130</v>
      </c>
      <c r="E139" s="25" t="s">
        <v>132</v>
      </c>
      <c r="F139" s="25" t="s">
        <v>148</v>
      </c>
      <c r="G139" s="1" t="s">
        <v>115</v>
      </c>
      <c r="H139" s="8">
        <v>32500</v>
      </c>
      <c r="I139" s="9">
        <f t="shared" si="4"/>
        <v>0</v>
      </c>
      <c r="J139" s="8">
        <v>32500</v>
      </c>
      <c r="K139" s="8">
        <v>42500</v>
      </c>
      <c r="L139" s="9">
        <f t="shared" si="5"/>
        <v>0.30769230769230771</v>
      </c>
    </row>
    <row r="140" spans="1:14" ht="17.100000000000001" customHeight="1">
      <c r="A140" s="25" t="s">
        <v>20</v>
      </c>
      <c r="B140" s="25" t="s">
        <v>102</v>
      </c>
      <c r="C140" s="25" t="s">
        <v>22</v>
      </c>
      <c r="D140" s="25" t="s">
        <v>130</v>
      </c>
      <c r="E140" s="25" t="s">
        <v>132</v>
      </c>
      <c r="F140" s="25" t="s">
        <v>149</v>
      </c>
      <c r="G140" s="1" t="s">
        <v>150</v>
      </c>
      <c r="H140" s="8">
        <v>22500</v>
      </c>
      <c r="I140" s="9">
        <f t="shared" si="4"/>
        <v>0</v>
      </c>
      <c r="J140" s="8">
        <v>22500</v>
      </c>
      <c r="K140" s="8">
        <v>22500</v>
      </c>
      <c r="L140" s="9">
        <f t="shared" si="5"/>
        <v>0</v>
      </c>
    </row>
    <row r="141" spans="1:14" ht="17.100000000000001" customHeight="1">
      <c r="A141" s="25" t="s">
        <v>20</v>
      </c>
      <c r="B141" s="25" t="s">
        <v>102</v>
      </c>
      <c r="C141" s="25" t="s">
        <v>22</v>
      </c>
      <c r="D141" s="25" t="s">
        <v>130</v>
      </c>
      <c r="E141" s="25" t="s">
        <v>132</v>
      </c>
      <c r="F141" s="25" t="s">
        <v>151</v>
      </c>
      <c r="G141" s="1" t="s">
        <v>152</v>
      </c>
      <c r="H141" s="8">
        <v>6500</v>
      </c>
      <c r="I141" s="9">
        <f t="shared" si="4"/>
        <v>0</v>
      </c>
      <c r="J141" s="8">
        <v>6500</v>
      </c>
      <c r="K141" s="8">
        <v>6000</v>
      </c>
      <c r="L141" s="9">
        <f t="shared" si="5"/>
        <v>-7.6923076923076927E-2</v>
      </c>
    </row>
    <row r="142" spans="1:14" ht="17.100000000000001" customHeight="1">
      <c r="A142" s="25" t="s">
        <v>20</v>
      </c>
      <c r="B142" s="25" t="s">
        <v>102</v>
      </c>
      <c r="C142" s="25" t="s">
        <v>22</v>
      </c>
      <c r="D142" s="25" t="s">
        <v>130</v>
      </c>
      <c r="E142" s="25" t="s">
        <v>132</v>
      </c>
      <c r="F142" s="25" t="s">
        <v>58</v>
      </c>
      <c r="G142" s="1" t="s">
        <v>116</v>
      </c>
      <c r="H142" s="8">
        <v>15750</v>
      </c>
      <c r="I142" s="9">
        <f t="shared" si="4"/>
        <v>0</v>
      </c>
      <c r="J142" s="8">
        <v>15750</v>
      </c>
      <c r="K142" s="8">
        <v>25750</v>
      </c>
      <c r="L142" s="44">
        <f t="shared" si="5"/>
        <v>0.63492063492063489</v>
      </c>
    </row>
    <row r="143" spans="1:14" ht="17.100000000000001" customHeight="1">
      <c r="A143" s="25" t="s">
        <v>20</v>
      </c>
      <c r="B143" s="25" t="s">
        <v>102</v>
      </c>
      <c r="C143" s="25" t="s">
        <v>22</v>
      </c>
      <c r="D143" s="25" t="s">
        <v>130</v>
      </c>
      <c r="E143" s="25" t="s">
        <v>132</v>
      </c>
      <c r="F143" s="25" t="s">
        <v>153</v>
      </c>
      <c r="G143" s="1" t="s">
        <v>154</v>
      </c>
      <c r="H143" s="8">
        <v>12250</v>
      </c>
      <c r="I143" s="9">
        <f t="shared" si="4"/>
        <v>0</v>
      </c>
      <c r="J143" s="8">
        <v>12250</v>
      </c>
      <c r="K143" s="8">
        <v>12500</v>
      </c>
      <c r="L143" s="9">
        <f t="shared" si="5"/>
        <v>2.0408163265306121E-2</v>
      </c>
    </row>
    <row r="144" spans="1:14" ht="17.100000000000001" customHeight="1">
      <c r="A144" s="25" t="s">
        <v>20</v>
      </c>
      <c r="B144" s="25" t="s">
        <v>102</v>
      </c>
      <c r="C144" s="25" t="s">
        <v>22</v>
      </c>
      <c r="D144" s="25" t="s">
        <v>130</v>
      </c>
      <c r="E144" s="25" t="s">
        <v>132</v>
      </c>
      <c r="F144" s="25" t="s">
        <v>155</v>
      </c>
      <c r="G144" s="1" t="s">
        <v>156</v>
      </c>
      <c r="H144" s="8">
        <v>10500</v>
      </c>
      <c r="I144" s="9">
        <f t="shared" si="4"/>
        <v>0</v>
      </c>
      <c r="J144" s="8">
        <v>10500</v>
      </c>
      <c r="K144" s="8">
        <v>12500</v>
      </c>
      <c r="L144" s="9">
        <f t="shared" si="5"/>
        <v>0.19047619047619047</v>
      </c>
    </row>
    <row r="145" spans="1:13" ht="17.100000000000001" customHeight="1">
      <c r="A145" s="25" t="s">
        <v>20</v>
      </c>
      <c r="B145" s="25" t="s">
        <v>102</v>
      </c>
      <c r="C145" s="25" t="s">
        <v>22</v>
      </c>
      <c r="D145" s="25" t="s">
        <v>130</v>
      </c>
      <c r="E145" s="25" t="s">
        <v>157</v>
      </c>
      <c r="F145" s="25" t="s">
        <v>158</v>
      </c>
      <c r="G145" s="1" t="s">
        <v>159</v>
      </c>
      <c r="H145" s="8">
        <v>1950</v>
      </c>
      <c r="I145" s="9">
        <f t="shared" si="4"/>
        <v>0</v>
      </c>
      <c r="J145" s="8">
        <v>1950</v>
      </c>
      <c r="K145" s="8">
        <v>2075</v>
      </c>
      <c r="L145" s="9">
        <f t="shared" si="5"/>
        <v>6.4102564102564097E-2</v>
      </c>
    </row>
    <row r="146" spans="1:13" ht="17.100000000000001" customHeight="1">
      <c r="A146" s="25" t="s">
        <v>93</v>
      </c>
      <c r="B146" s="25" t="s">
        <v>102</v>
      </c>
      <c r="C146" s="25" t="s">
        <v>22</v>
      </c>
      <c r="D146" s="25" t="s">
        <v>130</v>
      </c>
      <c r="E146" s="25" t="s">
        <v>132</v>
      </c>
      <c r="F146" s="25" t="s">
        <v>98</v>
      </c>
      <c r="G146" s="1" t="s">
        <v>160</v>
      </c>
      <c r="H146" s="8">
        <v>42250</v>
      </c>
      <c r="I146" s="9">
        <f t="shared" si="4"/>
        <v>0</v>
      </c>
      <c r="J146" s="8">
        <v>42250</v>
      </c>
      <c r="K146" s="8">
        <v>42250</v>
      </c>
      <c r="L146" s="9">
        <f t="shared" si="5"/>
        <v>0</v>
      </c>
    </row>
    <row r="147" spans="1:13" ht="17.100000000000001" customHeight="1">
      <c r="A147" s="29" t="s">
        <v>20</v>
      </c>
      <c r="B147" s="29" t="s">
        <v>21</v>
      </c>
      <c r="C147" s="29" t="s">
        <v>22</v>
      </c>
      <c r="D147" s="29" t="s">
        <v>161</v>
      </c>
      <c r="E147" s="29" t="s">
        <v>24</v>
      </c>
      <c r="F147" s="29" t="s">
        <v>21</v>
      </c>
      <c r="G147" s="57" t="s">
        <v>162</v>
      </c>
      <c r="H147" s="31">
        <f>SUM(H148:H198)</f>
        <v>5143838</v>
      </c>
      <c r="I147" s="9">
        <f t="shared" si="4"/>
        <v>0</v>
      </c>
      <c r="J147" s="31">
        <f>SUM(J148:J198)</f>
        <v>5143838</v>
      </c>
      <c r="K147" s="31">
        <f>SUM(K148:K198)</f>
        <v>5196838</v>
      </c>
      <c r="L147" s="9">
        <f t="shared" si="5"/>
        <v>1.0303590431891517E-2</v>
      </c>
    </row>
    <row r="148" spans="1:13" ht="17.100000000000001" customHeight="1">
      <c r="A148" s="29" t="s">
        <v>20</v>
      </c>
      <c r="B148" s="29" t="s">
        <v>102</v>
      </c>
      <c r="C148" s="29" t="s">
        <v>22</v>
      </c>
      <c r="D148" s="29" t="s">
        <v>161</v>
      </c>
      <c r="E148" s="29" t="s">
        <v>163</v>
      </c>
      <c r="F148" s="29" t="s">
        <v>164</v>
      </c>
      <c r="G148" s="10" t="s">
        <v>165</v>
      </c>
      <c r="H148" s="31">
        <v>232500</v>
      </c>
      <c r="I148" s="9">
        <f t="shared" si="4"/>
        <v>0</v>
      </c>
      <c r="J148" s="31">
        <v>232500</v>
      </c>
      <c r="K148" s="31">
        <v>232500</v>
      </c>
      <c r="L148" s="9">
        <f t="shared" si="5"/>
        <v>0</v>
      </c>
    </row>
    <row r="149" spans="1:13" ht="17.100000000000001" customHeight="1">
      <c r="A149" s="25" t="s">
        <v>20</v>
      </c>
      <c r="B149" s="25" t="s">
        <v>43</v>
      </c>
      <c r="C149" s="25" t="s">
        <v>22</v>
      </c>
      <c r="D149" s="25" t="s">
        <v>161</v>
      </c>
      <c r="E149" s="25" t="s">
        <v>163</v>
      </c>
      <c r="F149" s="25" t="s">
        <v>164</v>
      </c>
      <c r="G149" s="1" t="s">
        <v>166</v>
      </c>
      <c r="H149" s="8">
        <v>1142275</v>
      </c>
      <c r="I149" s="9">
        <f t="shared" si="4"/>
        <v>0</v>
      </c>
      <c r="J149" s="8">
        <v>1142275</v>
      </c>
      <c r="K149" s="8">
        <v>1192348</v>
      </c>
      <c r="L149" s="9">
        <f t="shared" si="5"/>
        <v>4.3836204066446345E-2</v>
      </c>
    </row>
    <row r="150" spans="1:13" ht="17.100000000000001" customHeight="1">
      <c r="A150" s="25" t="s">
        <v>20</v>
      </c>
      <c r="B150" s="25" t="s">
        <v>43</v>
      </c>
      <c r="C150" s="25" t="s">
        <v>22</v>
      </c>
      <c r="D150" s="25" t="s">
        <v>161</v>
      </c>
      <c r="E150" s="25" t="s">
        <v>163</v>
      </c>
      <c r="F150" s="25" t="s">
        <v>167</v>
      </c>
      <c r="G150" s="1" t="s">
        <v>168</v>
      </c>
      <c r="H150" s="8">
        <v>12500</v>
      </c>
      <c r="I150" s="9">
        <f t="shared" si="4"/>
        <v>0</v>
      </c>
      <c r="J150" s="8">
        <v>12500</v>
      </c>
      <c r="K150" s="8">
        <v>12500</v>
      </c>
      <c r="L150" s="9">
        <f t="shared" si="5"/>
        <v>0</v>
      </c>
      <c r="M150" s="48">
        <f>SUM(K148:K150)</f>
        <v>1437348</v>
      </c>
    </row>
    <row r="151" spans="1:13" ht="17.100000000000001" customHeight="1">
      <c r="A151" s="25" t="s">
        <v>20</v>
      </c>
      <c r="B151" s="25" t="s">
        <v>43</v>
      </c>
      <c r="C151" s="25" t="s">
        <v>22</v>
      </c>
      <c r="D151" s="25" t="s">
        <v>161</v>
      </c>
      <c r="E151" s="25" t="s">
        <v>163</v>
      </c>
      <c r="F151" s="25" t="s">
        <v>46</v>
      </c>
      <c r="G151" s="1" t="s">
        <v>47</v>
      </c>
      <c r="H151" s="8">
        <v>470658</v>
      </c>
      <c r="I151" s="9">
        <f t="shared" si="4"/>
        <v>0</v>
      </c>
      <c r="J151" s="8">
        <v>470658</v>
      </c>
      <c r="K151" s="8">
        <v>487080</v>
      </c>
      <c r="L151" s="9">
        <f t="shared" si="5"/>
        <v>3.4891577323661764E-2</v>
      </c>
      <c r="M151" s="58">
        <f>K151/M150</f>
        <v>0.33887409312149874</v>
      </c>
    </row>
    <row r="152" spans="1:13" ht="17.100000000000001" customHeight="1">
      <c r="A152" s="25" t="s">
        <v>20</v>
      </c>
      <c r="B152" s="25" t="s">
        <v>43</v>
      </c>
      <c r="C152" s="25" t="s">
        <v>22</v>
      </c>
      <c r="D152" s="25" t="s">
        <v>161</v>
      </c>
      <c r="E152" s="25" t="s">
        <v>163</v>
      </c>
      <c r="F152" s="25" t="s">
        <v>48</v>
      </c>
      <c r="G152" s="1" t="s">
        <v>49</v>
      </c>
      <c r="H152" s="8">
        <v>147866</v>
      </c>
      <c r="I152" s="9">
        <f t="shared" si="4"/>
        <v>0</v>
      </c>
      <c r="J152" s="8">
        <v>147866</v>
      </c>
      <c r="K152" s="8">
        <v>153025</v>
      </c>
      <c r="L152" s="9">
        <f t="shared" si="5"/>
        <v>3.4889697428753058E-2</v>
      </c>
      <c r="M152" s="58">
        <f>K152/M150</f>
        <v>0.1064634312636884</v>
      </c>
    </row>
    <row r="153" spans="1:13" ht="17.100000000000001" customHeight="1">
      <c r="A153" s="25" t="s">
        <v>20</v>
      </c>
      <c r="B153" s="25" t="s">
        <v>43</v>
      </c>
      <c r="C153" s="25" t="s">
        <v>22</v>
      </c>
      <c r="D153" s="25" t="s">
        <v>161</v>
      </c>
      <c r="E153" s="25" t="s">
        <v>163</v>
      </c>
      <c r="F153" s="25" t="s">
        <v>50</v>
      </c>
      <c r="G153" s="1" t="s">
        <v>51</v>
      </c>
      <c r="H153" s="8">
        <v>609282</v>
      </c>
      <c r="I153" s="9">
        <f t="shared" si="4"/>
        <v>0</v>
      </c>
      <c r="J153" s="8">
        <v>609282</v>
      </c>
      <c r="K153" s="8">
        <v>647757</v>
      </c>
      <c r="L153" s="9">
        <f t="shared" si="5"/>
        <v>6.3148098909864392E-2</v>
      </c>
      <c r="M153" s="58">
        <f>K153/M150</f>
        <v>0.45066121774267609</v>
      </c>
    </row>
    <row r="154" spans="1:13" ht="17.100000000000001" customHeight="1">
      <c r="A154" s="25" t="s">
        <v>20</v>
      </c>
      <c r="B154" s="25" t="s">
        <v>27</v>
      </c>
      <c r="C154" s="25" t="s">
        <v>22</v>
      </c>
      <c r="D154" s="25" t="s">
        <v>161</v>
      </c>
      <c r="E154" s="25" t="s">
        <v>163</v>
      </c>
      <c r="F154" s="25" t="s">
        <v>169</v>
      </c>
      <c r="G154" s="1" t="s">
        <v>170</v>
      </c>
      <c r="H154" s="8">
        <v>15592</v>
      </c>
      <c r="I154" s="9">
        <f t="shared" si="4"/>
        <v>0</v>
      </c>
      <c r="J154" s="8">
        <v>15592</v>
      </c>
      <c r="K154" s="8">
        <v>15075</v>
      </c>
      <c r="L154" s="43">
        <f t="shared" si="5"/>
        <v>-3.3158029758850689E-2</v>
      </c>
    </row>
    <row r="155" spans="1:13" ht="17.100000000000001" customHeight="1">
      <c r="A155" s="25" t="s">
        <v>20</v>
      </c>
      <c r="B155" s="25" t="s">
        <v>32</v>
      </c>
      <c r="C155" s="25" t="s">
        <v>22</v>
      </c>
      <c r="D155" s="25" t="s">
        <v>161</v>
      </c>
      <c r="E155" s="25" t="s">
        <v>163</v>
      </c>
      <c r="F155" s="25" t="s">
        <v>169</v>
      </c>
      <c r="G155" s="1" t="s">
        <v>170</v>
      </c>
      <c r="H155" s="8">
        <v>12819</v>
      </c>
      <c r="I155" s="9">
        <f t="shared" si="4"/>
        <v>0</v>
      </c>
      <c r="J155" s="8">
        <v>12819</v>
      </c>
      <c r="K155" s="8">
        <v>12398</v>
      </c>
      <c r="L155" s="43">
        <f t="shared" si="5"/>
        <v>-3.2841875341290273E-2</v>
      </c>
    </row>
    <row r="156" spans="1:13" ht="17.100000000000001" customHeight="1">
      <c r="A156" s="25" t="s">
        <v>20</v>
      </c>
      <c r="B156" s="25" t="s">
        <v>34</v>
      </c>
      <c r="C156" s="25" t="s">
        <v>22</v>
      </c>
      <c r="D156" s="25" t="s">
        <v>161</v>
      </c>
      <c r="E156" s="25" t="s">
        <v>163</v>
      </c>
      <c r="F156" s="25" t="s">
        <v>169</v>
      </c>
      <c r="G156" s="1" t="s">
        <v>170</v>
      </c>
      <c r="H156" s="8">
        <v>9436</v>
      </c>
      <c r="I156" s="9">
        <f t="shared" si="4"/>
        <v>0</v>
      </c>
      <c r="J156" s="8">
        <v>9436</v>
      </c>
      <c r="K156" s="8">
        <v>8833</v>
      </c>
      <c r="L156" s="43">
        <f t="shared" si="5"/>
        <v>-6.3904196693514201E-2</v>
      </c>
    </row>
    <row r="157" spans="1:13" ht="17.100000000000001" customHeight="1">
      <c r="A157" s="25" t="s">
        <v>20</v>
      </c>
      <c r="B157" s="25" t="s">
        <v>36</v>
      </c>
      <c r="C157" s="25" t="s">
        <v>22</v>
      </c>
      <c r="D157" s="25" t="s">
        <v>161</v>
      </c>
      <c r="E157" s="25" t="s">
        <v>163</v>
      </c>
      <c r="F157" s="25" t="s">
        <v>169</v>
      </c>
      <c r="G157" s="1" t="s">
        <v>170</v>
      </c>
      <c r="H157" s="8">
        <v>12664</v>
      </c>
      <c r="I157" s="9">
        <f t="shared" si="4"/>
        <v>0</v>
      </c>
      <c r="J157" s="8">
        <v>12664</v>
      </c>
      <c r="K157" s="8">
        <v>14677</v>
      </c>
      <c r="L157" s="9">
        <f t="shared" si="5"/>
        <v>0.1589545167403664</v>
      </c>
    </row>
    <row r="158" spans="1:13" ht="17.100000000000001" customHeight="1">
      <c r="A158" s="25" t="s">
        <v>20</v>
      </c>
      <c r="B158" s="25" t="s">
        <v>38</v>
      </c>
      <c r="C158" s="25" t="s">
        <v>22</v>
      </c>
      <c r="D158" s="25" t="s">
        <v>161</v>
      </c>
      <c r="E158" s="25" t="s">
        <v>163</v>
      </c>
      <c r="F158" s="25" t="s">
        <v>169</v>
      </c>
      <c r="G158" s="1" t="s">
        <v>170</v>
      </c>
      <c r="H158" s="8">
        <v>12942</v>
      </c>
      <c r="I158" s="9">
        <f t="shared" si="4"/>
        <v>0</v>
      </c>
      <c r="J158" s="8">
        <v>12942</v>
      </c>
      <c r="K158" s="8">
        <v>9580</v>
      </c>
      <c r="L158" s="43">
        <f t="shared" si="5"/>
        <v>-0.25977437799412767</v>
      </c>
    </row>
    <row r="159" spans="1:13" ht="17.100000000000001" customHeight="1">
      <c r="A159" s="25" t="s">
        <v>20</v>
      </c>
      <c r="B159" s="25" t="s">
        <v>40</v>
      </c>
      <c r="C159" s="25" t="s">
        <v>22</v>
      </c>
      <c r="D159" s="25" t="s">
        <v>161</v>
      </c>
      <c r="E159" s="25" t="s">
        <v>163</v>
      </c>
      <c r="F159" s="25" t="s">
        <v>169</v>
      </c>
      <c r="G159" s="1" t="s">
        <v>170</v>
      </c>
      <c r="H159" s="8">
        <v>14967</v>
      </c>
      <c r="I159" s="9">
        <f t="shared" si="4"/>
        <v>0</v>
      </c>
      <c r="J159" s="8">
        <v>14967</v>
      </c>
      <c r="K159" s="8">
        <v>13062</v>
      </c>
      <c r="L159" s="43">
        <f t="shared" si="5"/>
        <v>-0.12728001603527761</v>
      </c>
    </row>
    <row r="160" spans="1:13" ht="17.100000000000001" customHeight="1">
      <c r="A160" s="25" t="s">
        <v>20</v>
      </c>
      <c r="B160" s="25" t="s">
        <v>41</v>
      </c>
      <c r="C160" s="25" t="s">
        <v>22</v>
      </c>
      <c r="D160" s="25" t="s">
        <v>161</v>
      </c>
      <c r="E160" s="25" t="s">
        <v>163</v>
      </c>
      <c r="F160" s="25" t="s">
        <v>169</v>
      </c>
      <c r="G160" s="1" t="s">
        <v>170</v>
      </c>
      <c r="H160" s="8">
        <v>24060</v>
      </c>
      <c r="I160" s="9">
        <f t="shared" si="4"/>
        <v>0</v>
      </c>
      <c r="J160" s="8">
        <v>24060</v>
      </c>
      <c r="K160" s="8">
        <v>32597</v>
      </c>
      <c r="L160" s="9">
        <f t="shared" si="5"/>
        <v>0.35482128013300085</v>
      </c>
    </row>
    <row r="161" spans="1:12" ht="17.100000000000001" customHeight="1">
      <c r="A161" s="25" t="s">
        <v>20</v>
      </c>
      <c r="B161" s="25" t="s">
        <v>102</v>
      </c>
      <c r="C161" s="25" t="s">
        <v>22</v>
      </c>
      <c r="D161" s="25" t="s">
        <v>161</v>
      </c>
      <c r="E161" s="25" t="s">
        <v>163</v>
      </c>
      <c r="F161" s="25" t="s">
        <v>169</v>
      </c>
      <c r="G161" s="1" t="s">
        <v>170</v>
      </c>
      <c r="H161" s="8">
        <v>9082</v>
      </c>
      <c r="I161" s="9">
        <f t="shared" si="4"/>
        <v>0</v>
      </c>
      <c r="J161" s="8">
        <v>9082</v>
      </c>
      <c r="K161" s="8">
        <v>13409</v>
      </c>
      <c r="L161" s="9">
        <f t="shared" si="5"/>
        <v>0.47643690817000661</v>
      </c>
    </row>
    <row r="162" spans="1:12" ht="17.100000000000001" customHeight="1">
      <c r="A162" s="25" t="s">
        <v>20</v>
      </c>
      <c r="B162" s="25" t="s">
        <v>171</v>
      </c>
      <c r="C162" s="25" t="s">
        <v>22</v>
      </c>
      <c r="D162" s="25" t="s">
        <v>161</v>
      </c>
      <c r="E162" s="25" t="s">
        <v>163</v>
      </c>
      <c r="F162" s="25" t="s">
        <v>169</v>
      </c>
      <c r="G162" s="1" t="s">
        <v>170</v>
      </c>
      <c r="H162" s="8">
        <v>3279</v>
      </c>
      <c r="I162" s="9">
        <f t="shared" si="4"/>
        <v>0</v>
      </c>
      <c r="J162" s="8">
        <v>3279</v>
      </c>
      <c r="K162" s="8">
        <v>2551</v>
      </c>
      <c r="L162" s="43">
        <f t="shared" si="5"/>
        <v>-0.22201890820372064</v>
      </c>
    </row>
    <row r="163" spans="1:12" ht="17.100000000000001" customHeight="1">
      <c r="A163" s="25" t="s">
        <v>20</v>
      </c>
      <c r="B163" s="25" t="s">
        <v>42</v>
      </c>
      <c r="C163" s="25" t="s">
        <v>22</v>
      </c>
      <c r="D163" s="25" t="s">
        <v>161</v>
      </c>
      <c r="E163" s="25" t="s">
        <v>163</v>
      </c>
      <c r="F163" s="25" t="s">
        <v>169</v>
      </c>
      <c r="G163" s="1" t="s">
        <v>170</v>
      </c>
      <c r="H163" s="8">
        <v>36101</v>
      </c>
      <c r="I163" s="9">
        <f t="shared" si="4"/>
        <v>0</v>
      </c>
      <c r="J163" s="8">
        <v>36101</v>
      </c>
      <c r="K163" s="8">
        <v>38247</v>
      </c>
      <c r="L163" s="9">
        <f t="shared" si="5"/>
        <v>5.944433672197446E-2</v>
      </c>
    </row>
    <row r="164" spans="1:12" ht="17.100000000000001" customHeight="1">
      <c r="A164" s="25" t="s">
        <v>20</v>
      </c>
      <c r="B164" s="25" t="s">
        <v>60</v>
      </c>
      <c r="C164" s="25" t="s">
        <v>22</v>
      </c>
      <c r="D164" s="25" t="s">
        <v>161</v>
      </c>
      <c r="E164" s="25" t="s">
        <v>163</v>
      </c>
      <c r="F164" s="25" t="s">
        <v>169</v>
      </c>
      <c r="G164" s="1" t="s">
        <v>170</v>
      </c>
      <c r="H164" s="8">
        <v>3107</v>
      </c>
      <c r="I164" s="9">
        <f t="shared" si="4"/>
        <v>0</v>
      </c>
      <c r="J164" s="8">
        <v>3107</v>
      </c>
      <c r="K164" s="8">
        <v>4390</v>
      </c>
      <c r="L164" s="9">
        <f t="shared" si="5"/>
        <v>0.41293852590923719</v>
      </c>
    </row>
    <row r="165" spans="1:12" ht="17.100000000000001" customHeight="1">
      <c r="A165" s="25" t="s">
        <v>20</v>
      </c>
      <c r="B165" s="25" t="s">
        <v>43</v>
      </c>
      <c r="C165" s="25" t="s">
        <v>22</v>
      </c>
      <c r="D165" s="25" t="s">
        <v>161</v>
      </c>
      <c r="E165" s="25" t="s">
        <v>163</v>
      </c>
      <c r="F165" s="25" t="s">
        <v>146</v>
      </c>
      <c r="G165" s="1" t="s">
        <v>172</v>
      </c>
      <c r="H165" s="8">
        <v>112797</v>
      </c>
      <c r="I165" s="9">
        <f t="shared" si="4"/>
        <v>0</v>
      </c>
      <c r="J165" s="8">
        <v>112797</v>
      </c>
      <c r="K165" s="8">
        <v>94822</v>
      </c>
      <c r="L165" s="43">
        <f t="shared" si="5"/>
        <v>-0.15935707509951505</v>
      </c>
    </row>
    <row r="166" spans="1:12" ht="17.100000000000001" customHeight="1">
      <c r="A166" s="25" t="s">
        <v>20</v>
      </c>
      <c r="B166" s="25" t="s">
        <v>27</v>
      </c>
      <c r="C166" s="25" t="s">
        <v>22</v>
      </c>
      <c r="D166" s="25" t="s">
        <v>161</v>
      </c>
      <c r="E166" s="25" t="s">
        <v>163</v>
      </c>
      <c r="F166" s="25" t="s">
        <v>58</v>
      </c>
      <c r="G166" s="1" t="s">
        <v>173</v>
      </c>
      <c r="H166" s="8">
        <v>15063</v>
      </c>
      <c r="I166" s="9">
        <f t="shared" si="4"/>
        <v>0</v>
      </c>
      <c r="J166" s="8">
        <v>15063</v>
      </c>
      <c r="K166" s="8">
        <v>15363</v>
      </c>
      <c r="L166" s="9">
        <f t="shared" si="5"/>
        <v>1.9916351324437365E-2</v>
      </c>
    </row>
    <row r="167" spans="1:12" ht="17.100000000000001" customHeight="1">
      <c r="A167" s="25" t="s">
        <v>20</v>
      </c>
      <c r="B167" s="25" t="s">
        <v>32</v>
      </c>
      <c r="C167" s="25" t="s">
        <v>22</v>
      </c>
      <c r="D167" s="25" t="s">
        <v>161</v>
      </c>
      <c r="E167" s="25" t="s">
        <v>163</v>
      </c>
      <c r="F167" s="25" t="s">
        <v>58</v>
      </c>
      <c r="G167" s="1" t="s">
        <v>173</v>
      </c>
      <c r="H167" s="8">
        <v>14570</v>
      </c>
      <c r="I167" s="9">
        <f t="shared" si="4"/>
        <v>0</v>
      </c>
      <c r="J167" s="8">
        <v>14570</v>
      </c>
      <c r="K167" s="8">
        <v>14861</v>
      </c>
      <c r="L167" s="9">
        <f t="shared" si="5"/>
        <v>1.997254632807138E-2</v>
      </c>
    </row>
    <row r="168" spans="1:12" ht="17.100000000000001" customHeight="1">
      <c r="A168" s="25" t="s">
        <v>20</v>
      </c>
      <c r="B168" s="25" t="s">
        <v>34</v>
      </c>
      <c r="C168" s="25" t="s">
        <v>22</v>
      </c>
      <c r="D168" s="25" t="s">
        <v>161</v>
      </c>
      <c r="E168" s="25" t="s">
        <v>163</v>
      </c>
      <c r="F168" s="25" t="s">
        <v>58</v>
      </c>
      <c r="G168" s="1" t="s">
        <v>173</v>
      </c>
      <c r="H168" s="8">
        <v>14570</v>
      </c>
      <c r="I168" s="9">
        <f t="shared" si="4"/>
        <v>0</v>
      </c>
      <c r="J168" s="8">
        <v>14570</v>
      </c>
      <c r="K168" s="8">
        <v>14861</v>
      </c>
      <c r="L168" s="9">
        <f t="shared" si="5"/>
        <v>1.997254632807138E-2</v>
      </c>
    </row>
    <row r="169" spans="1:12" ht="17.100000000000001" customHeight="1">
      <c r="A169" s="25" t="s">
        <v>20</v>
      </c>
      <c r="B169" s="25" t="s">
        <v>36</v>
      </c>
      <c r="C169" s="25" t="s">
        <v>22</v>
      </c>
      <c r="D169" s="25" t="s">
        <v>161</v>
      </c>
      <c r="E169" s="25" t="s">
        <v>163</v>
      </c>
      <c r="F169" s="25" t="s">
        <v>58</v>
      </c>
      <c r="G169" s="1" t="s">
        <v>173</v>
      </c>
      <c r="H169" s="8">
        <v>16932</v>
      </c>
      <c r="I169" s="9">
        <f t="shared" si="4"/>
        <v>0</v>
      </c>
      <c r="J169" s="8">
        <v>16932</v>
      </c>
      <c r="K169" s="8">
        <v>17271</v>
      </c>
      <c r="L169" s="9">
        <f t="shared" si="5"/>
        <v>2.0021261516654856E-2</v>
      </c>
    </row>
    <row r="170" spans="1:12" ht="17.100000000000001" customHeight="1">
      <c r="A170" s="25" t="s">
        <v>20</v>
      </c>
      <c r="B170" s="25" t="s">
        <v>38</v>
      </c>
      <c r="C170" s="25" t="s">
        <v>22</v>
      </c>
      <c r="D170" s="25" t="s">
        <v>161</v>
      </c>
      <c r="E170" s="25" t="s">
        <v>163</v>
      </c>
      <c r="F170" s="25" t="s">
        <v>58</v>
      </c>
      <c r="G170" s="1" t="s">
        <v>173</v>
      </c>
      <c r="H170" s="8">
        <v>26938</v>
      </c>
      <c r="I170" s="9">
        <f t="shared" si="4"/>
        <v>0</v>
      </c>
      <c r="J170" s="8">
        <v>26938</v>
      </c>
      <c r="K170" s="8">
        <v>17271</v>
      </c>
      <c r="L170" s="43">
        <f t="shared" si="5"/>
        <v>-0.35886108842527287</v>
      </c>
    </row>
    <row r="171" spans="1:12" ht="17.100000000000001" customHeight="1">
      <c r="A171" s="25" t="s">
        <v>20</v>
      </c>
      <c r="B171" s="25" t="s">
        <v>40</v>
      </c>
      <c r="C171" s="25" t="s">
        <v>22</v>
      </c>
      <c r="D171" s="25" t="s">
        <v>161</v>
      </c>
      <c r="E171" s="25" t="s">
        <v>163</v>
      </c>
      <c r="F171" s="25" t="s">
        <v>58</v>
      </c>
      <c r="G171" s="1" t="s">
        <v>173</v>
      </c>
      <c r="H171" s="8">
        <v>22799</v>
      </c>
      <c r="I171" s="9">
        <f t="shared" si="4"/>
        <v>0</v>
      </c>
      <c r="J171" s="8">
        <v>22799</v>
      </c>
      <c r="K171" s="8">
        <v>23256</v>
      </c>
      <c r="L171" s="9">
        <f t="shared" si="5"/>
        <v>2.0044738804333523E-2</v>
      </c>
    </row>
    <row r="172" spans="1:12" ht="17.100000000000001" customHeight="1">
      <c r="A172" s="25" t="s">
        <v>20</v>
      </c>
      <c r="B172" s="25" t="s">
        <v>41</v>
      </c>
      <c r="C172" s="25" t="s">
        <v>22</v>
      </c>
      <c r="D172" s="25" t="s">
        <v>161</v>
      </c>
      <c r="E172" s="25" t="s">
        <v>163</v>
      </c>
      <c r="F172" s="25" t="s">
        <v>58</v>
      </c>
      <c r="G172" s="1" t="s">
        <v>173</v>
      </c>
      <c r="H172" s="8">
        <v>29639</v>
      </c>
      <c r="I172" s="9">
        <f t="shared" si="4"/>
        <v>0</v>
      </c>
      <c r="J172" s="8">
        <v>29639</v>
      </c>
      <c r="K172" s="8">
        <v>27173</v>
      </c>
      <c r="L172" s="43">
        <f t="shared" si="5"/>
        <v>-8.320118762441378E-2</v>
      </c>
    </row>
    <row r="173" spans="1:12" ht="17.100000000000001" customHeight="1">
      <c r="A173" s="25" t="s">
        <v>20</v>
      </c>
      <c r="B173" s="25" t="s">
        <v>102</v>
      </c>
      <c r="C173" s="25" t="s">
        <v>22</v>
      </c>
      <c r="D173" s="25" t="s">
        <v>161</v>
      </c>
      <c r="E173" s="25" t="s">
        <v>163</v>
      </c>
      <c r="F173" s="25" t="s">
        <v>58</v>
      </c>
      <c r="G173" s="1" t="s">
        <v>173</v>
      </c>
      <c r="H173" s="8">
        <v>2743</v>
      </c>
      <c r="I173" s="9">
        <f t="shared" si="4"/>
        <v>0</v>
      </c>
      <c r="J173" s="8">
        <v>2743</v>
      </c>
      <c r="K173" s="8">
        <v>2276</v>
      </c>
      <c r="L173" s="43">
        <f t="shared" si="5"/>
        <v>-0.17025154939846884</v>
      </c>
    </row>
    <row r="174" spans="1:12" ht="17.100000000000001" customHeight="1">
      <c r="A174" s="25" t="s">
        <v>20</v>
      </c>
      <c r="B174" s="25" t="s">
        <v>42</v>
      </c>
      <c r="C174" s="25" t="s">
        <v>22</v>
      </c>
      <c r="D174" s="25" t="s">
        <v>161</v>
      </c>
      <c r="E174" s="25" t="s">
        <v>163</v>
      </c>
      <c r="F174" s="25" t="s">
        <v>58</v>
      </c>
      <c r="G174" s="1" t="s">
        <v>173</v>
      </c>
      <c r="H174" s="8">
        <v>151188</v>
      </c>
      <c r="I174" s="9">
        <f t="shared" si="4"/>
        <v>0</v>
      </c>
      <c r="J174" s="8">
        <v>151188</v>
      </c>
      <c r="K174" s="8">
        <v>160332</v>
      </c>
      <c r="L174" s="9">
        <f t="shared" si="5"/>
        <v>6.0480990554805936E-2</v>
      </c>
    </row>
    <row r="175" spans="1:12" ht="17.100000000000001" customHeight="1">
      <c r="A175" s="25" t="s">
        <v>20</v>
      </c>
      <c r="B175" s="25" t="s">
        <v>60</v>
      </c>
      <c r="C175" s="25" t="s">
        <v>22</v>
      </c>
      <c r="D175" s="25" t="s">
        <v>161</v>
      </c>
      <c r="E175" s="25" t="s">
        <v>163</v>
      </c>
      <c r="F175" s="25" t="s">
        <v>58</v>
      </c>
      <c r="G175" s="1" t="s">
        <v>173</v>
      </c>
      <c r="H175" s="8">
        <v>10094</v>
      </c>
      <c r="I175" s="9">
        <f t="shared" si="4"/>
        <v>0</v>
      </c>
      <c r="J175" s="8">
        <v>10094</v>
      </c>
      <c r="K175" s="8">
        <v>11922</v>
      </c>
      <c r="L175" s="9">
        <f t="shared" si="5"/>
        <v>0.18109768179116306</v>
      </c>
    </row>
    <row r="176" spans="1:12" ht="17.100000000000001" customHeight="1">
      <c r="A176" s="25" t="s">
        <v>20</v>
      </c>
      <c r="B176" s="25" t="s">
        <v>27</v>
      </c>
      <c r="C176" s="25" t="s">
        <v>22</v>
      </c>
      <c r="D176" s="25" t="s">
        <v>161</v>
      </c>
      <c r="E176" s="25" t="s">
        <v>163</v>
      </c>
      <c r="F176" s="25" t="s">
        <v>174</v>
      </c>
      <c r="G176" s="1" t="s">
        <v>175</v>
      </c>
      <c r="H176" s="8">
        <v>26430</v>
      </c>
      <c r="I176" s="9">
        <f t="shared" si="4"/>
        <v>0</v>
      </c>
      <c r="J176" s="8">
        <v>26430</v>
      </c>
      <c r="K176" s="8">
        <v>21674</v>
      </c>
      <c r="L176" s="43">
        <f t="shared" si="5"/>
        <v>-0.17994702989027619</v>
      </c>
    </row>
    <row r="177" spans="1:13" ht="17.100000000000001" customHeight="1">
      <c r="A177" s="25" t="s">
        <v>20</v>
      </c>
      <c r="B177" s="25" t="s">
        <v>32</v>
      </c>
      <c r="C177" s="25" t="s">
        <v>22</v>
      </c>
      <c r="D177" s="25" t="s">
        <v>161</v>
      </c>
      <c r="E177" s="25" t="s">
        <v>163</v>
      </c>
      <c r="F177" s="25" t="s">
        <v>174</v>
      </c>
      <c r="G177" s="1" t="s">
        <v>175</v>
      </c>
      <c r="H177" s="8">
        <v>17577</v>
      </c>
      <c r="I177" s="9">
        <f t="shared" si="4"/>
        <v>0</v>
      </c>
      <c r="J177" s="8">
        <v>17577</v>
      </c>
      <c r="K177" s="8">
        <v>14428</v>
      </c>
      <c r="L177" s="43">
        <f t="shared" si="5"/>
        <v>-0.17915457700403936</v>
      </c>
    </row>
    <row r="178" spans="1:13" ht="17.100000000000001" customHeight="1">
      <c r="A178" s="25" t="s">
        <v>20</v>
      </c>
      <c r="B178" s="25" t="s">
        <v>34</v>
      </c>
      <c r="C178" s="25" t="s">
        <v>22</v>
      </c>
      <c r="D178" s="25" t="s">
        <v>161</v>
      </c>
      <c r="E178" s="25" t="s">
        <v>163</v>
      </c>
      <c r="F178" s="25" t="s">
        <v>174</v>
      </c>
      <c r="G178" s="1" t="s">
        <v>175</v>
      </c>
      <c r="H178" s="8">
        <v>15757</v>
      </c>
      <c r="I178" s="9">
        <f t="shared" si="4"/>
        <v>0</v>
      </c>
      <c r="J178" s="8">
        <v>15757</v>
      </c>
      <c r="K178" s="8">
        <v>12837</v>
      </c>
      <c r="L178" s="43">
        <f t="shared" si="5"/>
        <v>-0.18531446341308624</v>
      </c>
    </row>
    <row r="179" spans="1:13" ht="17.100000000000001" customHeight="1">
      <c r="A179" s="25" t="s">
        <v>20</v>
      </c>
      <c r="B179" s="25" t="s">
        <v>36</v>
      </c>
      <c r="C179" s="25" t="s">
        <v>22</v>
      </c>
      <c r="D179" s="25" t="s">
        <v>161</v>
      </c>
      <c r="E179" s="25" t="s">
        <v>163</v>
      </c>
      <c r="F179" s="25" t="s">
        <v>174</v>
      </c>
      <c r="G179" s="1" t="s">
        <v>175</v>
      </c>
      <c r="H179" s="8">
        <v>22150</v>
      </c>
      <c r="I179" s="9">
        <f t="shared" si="4"/>
        <v>0</v>
      </c>
      <c r="J179" s="8">
        <v>22150</v>
      </c>
      <c r="K179" s="8">
        <v>17819</v>
      </c>
      <c r="L179" s="43">
        <f t="shared" si="5"/>
        <v>-0.19553047404063206</v>
      </c>
    </row>
    <row r="180" spans="1:13" ht="17.100000000000001" customHeight="1">
      <c r="A180" s="25" t="s">
        <v>20</v>
      </c>
      <c r="B180" s="25" t="s">
        <v>38</v>
      </c>
      <c r="C180" s="25" t="s">
        <v>22</v>
      </c>
      <c r="D180" s="25" t="s">
        <v>161</v>
      </c>
      <c r="E180" s="25" t="s">
        <v>163</v>
      </c>
      <c r="F180" s="25" t="s">
        <v>174</v>
      </c>
      <c r="G180" s="1" t="s">
        <v>175</v>
      </c>
      <c r="H180" s="8">
        <v>25610</v>
      </c>
      <c r="I180" s="9">
        <f t="shared" si="4"/>
        <v>0</v>
      </c>
      <c r="J180" s="8">
        <v>25610</v>
      </c>
      <c r="K180" s="8">
        <v>21403</v>
      </c>
      <c r="L180" s="43">
        <f t="shared" si="5"/>
        <v>-0.16427176884029676</v>
      </c>
    </row>
    <row r="181" spans="1:13" ht="17.100000000000001" customHeight="1">
      <c r="A181" s="25" t="s">
        <v>20</v>
      </c>
      <c r="B181" s="25" t="s">
        <v>40</v>
      </c>
      <c r="C181" s="25" t="s">
        <v>22</v>
      </c>
      <c r="D181" s="25" t="s">
        <v>161</v>
      </c>
      <c r="E181" s="25" t="s">
        <v>163</v>
      </c>
      <c r="F181" s="25" t="s">
        <v>174</v>
      </c>
      <c r="G181" s="1" t="s">
        <v>175</v>
      </c>
      <c r="H181" s="8">
        <v>18772</v>
      </c>
      <c r="I181" s="9">
        <f t="shared" si="4"/>
        <v>0</v>
      </c>
      <c r="J181" s="8">
        <v>18772</v>
      </c>
      <c r="K181" s="8">
        <v>13124</v>
      </c>
      <c r="L181" s="43">
        <f t="shared" si="5"/>
        <v>-0.30087364159386321</v>
      </c>
    </row>
    <row r="182" spans="1:13" ht="17.100000000000001" customHeight="1">
      <c r="A182" s="25" t="s">
        <v>20</v>
      </c>
      <c r="B182" s="25" t="s">
        <v>41</v>
      </c>
      <c r="C182" s="25" t="s">
        <v>22</v>
      </c>
      <c r="D182" s="25" t="s">
        <v>161</v>
      </c>
      <c r="E182" s="25" t="s">
        <v>163</v>
      </c>
      <c r="F182" s="25" t="s">
        <v>174</v>
      </c>
      <c r="G182" s="1" t="s">
        <v>175</v>
      </c>
      <c r="H182" s="8">
        <v>29737</v>
      </c>
      <c r="I182" s="9">
        <f t="shared" si="4"/>
        <v>0</v>
      </c>
      <c r="J182" s="8">
        <v>29737</v>
      </c>
      <c r="K182" s="8">
        <v>25187</v>
      </c>
      <c r="L182" s="43">
        <f t="shared" si="5"/>
        <v>-0.15300803712546659</v>
      </c>
    </row>
    <row r="183" spans="1:13" ht="17.100000000000001" customHeight="1">
      <c r="A183" s="25" t="s">
        <v>20</v>
      </c>
      <c r="B183" s="25" t="s">
        <v>102</v>
      </c>
      <c r="C183" s="25" t="s">
        <v>22</v>
      </c>
      <c r="D183" s="25" t="s">
        <v>161</v>
      </c>
      <c r="E183" s="25" t="s">
        <v>163</v>
      </c>
      <c r="F183" s="25" t="s">
        <v>174</v>
      </c>
      <c r="G183" s="1" t="s">
        <v>175</v>
      </c>
      <c r="H183" s="8">
        <v>4665</v>
      </c>
      <c r="I183" s="9">
        <f t="shared" si="4"/>
        <v>0</v>
      </c>
      <c r="J183" s="8">
        <v>4665</v>
      </c>
      <c r="K183" s="8">
        <v>6090</v>
      </c>
      <c r="L183" s="9">
        <f t="shared" si="5"/>
        <v>0.30546623794212219</v>
      </c>
    </row>
    <row r="184" spans="1:13" ht="17.100000000000001" customHeight="1">
      <c r="A184" s="25" t="s">
        <v>20</v>
      </c>
      <c r="B184" s="25" t="s">
        <v>42</v>
      </c>
      <c r="C184" s="25" t="s">
        <v>22</v>
      </c>
      <c r="D184" s="25" t="s">
        <v>161</v>
      </c>
      <c r="E184" s="25" t="s">
        <v>163</v>
      </c>
      <c r="F184" s="25" t="s">
        <v>174</v>
      </c>
      <c r="G184" s="1" t="s">
        <v>175</v>
      </c>
      <c r="H184" s="8">
        <v>110403</v>
      </c>
      <c r="I184" s="9">
        <f t="shared" si="4"/>
        <v>0</v>
      </c>
      <c r="J184" s="8">
        <v>110403</v>
      </c>
      <c r="K184" s="8">
        <v>89368</v>
      </c>
      <c r="L184" s="43">
        <f t="shared" si="5"/>
        <v>-0.19052924286477724</v>
      </c>
    </row>
    <row r="185" spans="1:13" ht="17.100000000000001" customHeight="1">
      <c r="A185" s="25" t="s">
        <v>20</v>
      </c>
      <c r="B185" s="25" t="s">
        <v>60</v>
      </c>
      <c r="C185" s="25" t="s">
        <v>22</v>
      </c>
      <c r="D185" s="25" t="s">
        <v>161</v>
      </c>
      <c r="E185" s="25" t="s">
        <v>163</v>
      </c>
      <c r="F185" s="25" t="s">
        <v>174</v>
      </c>
      <c r="G185" s="1" t="s">
        <v>175</v>
      </c>
      <c r="H185" s="8">
        <v>1380</v>
      </c>
      <c r="I185" s="9">
        <f t="shared" si="4"/>
        <v>0</v>
      </c>
      <c r="J185" s="8">
        <v>1380</v>
      </c>
      <c r="K185" s="8">
        <v>1210</v>
      </c>
      <c r="L185" s="43">
        <f t="shared" si="5"/>
        <v>-0.12318840579710146</v>
      </c>
    </row>
    <row r="186" spans="1:13" ht="17.100000000000001" customHeight="1">
      <c r="A186" s="25" t="s">
        <v>20</v>
      </c>
      <c r="B186" s="34" t="s">
        <v>27</v>
      </c>
      <c r="C186" s="25" t="s">
        <v>22</v>
      </c>
      <c r="D186" s="25" t="s">
        <v>161</v>
      </c>
      <c r="E186" s="25" t="s">
        <v>163</v>
      </c>
      <c r="F186" s="25" t="s">
        <v>176</v>
      </c>
      <c r="G186" s="1" t="s">
        <v>177</v>
      </c>
      <c r="H186" s="8">
        <v>55360</v>
      </c>
      <c r="I186" s="9">
        <f t="shared" si="4"/>
        <v>0</v>
      </c>
      <c r="J186" s="8">
        <v>55360</v>
      </c>
      <c r="K186" s="8">
        <v>52985</v>
      </c>
      <c r="L186" s="9">
        <f t="shared" si="5"/>
        <v>-4.290101156069364E-2</v>
      </c>
    </row>
    <row r="187" spans="1:13" ht="17.100000000000001" customHeight="1">
      <c r="A187" s="25" t="s">
        <v>20</v>
      </c>
      <c r="B187" s="34" t="s">
        <v>32</v>
      </c>
      <c r="C187" s="25" t="s">
        <v>22</v>
      </c>
      <c r="D187" s="25" t="s">
        <v>161</v>
      </c>
      <c r="E187" s="25" t="s">
        <v>163</v>
      </c>
      <c r="F187" s="25" t="s">
        <v>176</v>
      </c>
      <c r="G187" s="1" t="s">
        <v>177</v>
      </c>
      <c r="H187" s="8">
        <v>46879</v>
      </c>
      <c r="I187" s="9">
        <f t="shared" si="4"/>
        <v>0</v>
      </c>
      <c r="J187" s="8">
        <v>46879</v>
      </c>
      <c r="K187" s="8">
        <v>56799</v>
      </c>
      <c r="L187" s="9">
        <f t="shared" si="5"/>
        <v>0.21160860939866466</v>
      </c>
    </row>
    <row r="188" spans="1:13" ht="17.100000000000001" customHeight="1">
      <c r="A188" s="25" t="s">
        <v>20</v>
      </c>
      <c r="B188" s="34" t="s">
        <v>34</v>
      </c>
      <c r="C188" s="25" t="s">
        <v>22</v>
      </c>
      <c r="D188" s="25" t="s">
        <v>161</v>
      </c>
      <c r="E188" s="25" t="s">
        <v>163</v>
      </c>
      <c r="F188" s="25" t="s">
        <v>176</v>
      </c>
      <c r="G188" s="1" t="s">
        <v>177</v>
      </c>
      <c r="H188" s="8">
        <v>43490</v>
      </c>
      <c r="I188" s="9">
        <f t="shared" si="4"/>
        <v>0</v>
      </c>
      <c r="J188" s="8">
        <v>43490</v>
      </c>
      <c r="K188" s="8">
        <v>49077</v>
      </c>
      <c r="L188" s="9">
        <f t="shared" si="5"/>
        <v>0.1284663140951943</v>
      </c>
    </row>
    <row r="189" spans="1:13" ht="17.100000000000001" customHeight="1">
      <c r="A189" s="25" t="s">
        <v>20</v>
      </c>
      <c r="B189" s="34" t="s">
        <v>36</v>
      </c>
      <c r="C189" s="25" t="s">
        <v>22</v>
      </c>
      <c r="D189" s="25" t="s">
        <v>161</v>
      </c>
      <c r="E189" s="25" t="s">
        <v>163</v>
      </c>
      <c r="F189" s="25" t="s">
        <v>176</v>
      </c>
      <c r="G189" s="1" t="s">
        <v>177</v>
      </c>
      <c r="H189" s="8">
        <v>41569</v>
      </c>
      <c r="I189" s="9">
        <f t="shared" si="4"/>
        <v>0</v>
      </c>
      <c r="J189" s="8">
        <v>41569</v>
      </c>
      <c r="K189" s="8">
        <v>39716</v>
      </c>
      <c r="L189" s="43">
        <f t="shared" si="5"/>
        <v>-4.4576487286198847E-2</v>
      </c>
    </row>
    <row r="190" spans="1:13" ht="17.100000000000001" customHeight="1">
      <c r="A190" s="25" t="s">
        <v>20</v>
      </c>
      <c r="B190" s="34" t="s">
        <v>38</v>
      </c>
      <c r="C190" s="25" t="s">
        <v>22</v>
      </c>
      <c r="D190" s="25" t="s">
        <v>161</v>
      </c>
      <c r="E190" s="25" t="s">
        <v>163</v>
      </c>
      <c r="F190" s="25" t="s">
        <v>176</v>
      </c>
      <c r="G190" s="1" t="s">
        <v>177</v>
      </c>
      <c r="H190" s="8">
        <v>17445</v>
      </c>
      <c r="I190" s="9">
        <f t="shared" si="4"/>
        <v>0</v>
      </c>
      <c r="J190" s="8">
        <v>17445</v>
      </c>
      <c r="K190" s="8">
        <v>33260</v>
      </c>
      <c r="L190" s="9">
        <f t="shared" si="5"/>
        <v>0.90656348523932362</v>
      </c>
      <c r="M190" s="6" t="s">
        <v>178</v>
      </c>
    </row>
    <row r="191" spans="1:13" ht="17.100000000000001" customHeight="1">
      <c r="A191" s="25" t="s">
        <v>20</v>
      </c>
      <c r="B191" s="34" t="s">
        <v>40</v>
      </c>
      <c r="C191" s="25" t="s">
        <v>22</v>
      </c>
      <c r="D191" s="25" t="s">
        <v>161</v>
      </c>
      <c r="E191" s="25" t="s">
        <v>163</v>
      </c>
      <c r="F191" s="25" t="s">
        <v>176</v>
      </c>
      <c r="G191" s="1" t="s">
        <v>177</v>
      </c>
      <c r="H191" s="8">
        <v>109378</v>
      </c>
      <c r="I191" s="9">
        <f t="shared" si="4"/>
        <v>0</v>
      </c>
      <c r="J191" s="8">
        <v>109378</v>
      </c>
      <c r="K191" s="8">
        <v>104854</v>
      </c>
      <c r="L191" s="43">
        <f t="shared" si="5"/>
        <v>-4.1361151236994645E-2</v>
      </c>
    </row>
    <row r="192" spans="1:13" ht="17.100000000000001" customHeight="1">
      <c r="A192" s="25" t="s">
        <v>20</v>
      </c>
      <c r="B192" s="34" t="s">
        <v>41</v>
      </c>
      <c r="C192" s="25" t="s">
        <v>22</v>
      </c>
      <c r="D192" s="25" t="s">
        <v>161</v>
      </c>
      <c r="E192" s="25" t="s">
        <v>163</v>
      </c>
      <c r="F192" s="25" t="s">
        <v>176</v>
      </c>
      <c r="G192" s="1" t="s">
        <v>177</v>
      </c>
      <c r="H192" s="8">
        <v>38098</v>
      </c>
      <c r="I192" s="9">
        <f t="shared" si="4"/>
        <v>0</v>
      </c>
      <c r="J192" s="8">
        <v>38098</v>
      </c>
      <c r="K192" s="8">
        <v>52721</v>
      </c>
      <c r="L192" s="9">
        <f t="shared" si="5"/>
        <v>0.38382592262060999</v>
      </c>
      <c r="M192" s="6" t="s">
        <v>178</v>
      </c>
    </row>
    <row r="193" spans="1:13" ht="17.100000000000001" customHeight="1">
      <c r="A193" s="25" t="s">
        <v>20</v>
      </c>
      <c r="B193" s="34" t="s">
        <v>102</v>
      </c>
      <c r="C193" s="25" t="s">
        <v>22</v>
      </c>
      <c r="D193" s="25" t="s">
        <v>161</v>
      </c>
      <c r="E193" s="25" t="s">
        <v>163</v>
      </c>
      <c r="F193" s="25" t="s">
        <v>176</v>
      </c>
      <c r="G193" s="1" t="s">
        <v>177</v>
      </c>
      <c r="H193" s="8">
        <v>31496</v>
      </c>
      <c r="I193" s="9">
        <f t="shared" si="4"/>
        <v>0</v>
      </c>
      <c r="J193" s="8">
        <v>31496</v>
      </c>
      <c r="K193" s="8">
        <v>28000</v>
      </c>
      <c r="L193" s="43">
        <f t="shared" si="5"/>
        <v>-0.11099822199644399</v>
      </c>
    </row>
    <row r="194" spans="1:13" ht="17.100000000000001" customHeight="1">
      <c r="A194" s="25" t="s">
        <v>20</v>
      </c>
      <c r="B194" s="34" t="s">
        <v>42</v>
      </c>
      <c r="C194" s="25" t="s">
        <v>22</v>
      </c>
      <c r="D194" s="25" t="s">
        <v>161</v>
      </c>
      <c r="E194" s="25" t="s">
        <v>163</v>
      </c>
      <c r="F194" s="25" t="s">
        <v>176</v>
      </c>
      <c r="G194" s="1" t="s">
        <v>177</v>
      </c>
      <c r="H194" s="8">
        <v>300015</v>
      </c>
      <c r="I194" s="9">
        <f t="shared" si="4"/>
        <v>0</v>
      </c>
      <c r="J194" s="8">
        <v>300015</v>
      </c>
      <c r="K194" s="8">
        <v>269876</v>
      </c>
      <c r="L194" s="43">
        <f t="shared" si="5"/>
        <v>-0.10045831041781245</v>
      </c>
    </row>
    <row r="195" spans="1:13" ht="17.100000000000001" customHeight="1">
      <c r="A195" s="25" t="s">
        <v>20</v>
      </c>
      <c r="B195" s="34" t="s">
        <v>60</v>
      </c>
      <c r="C195" s="25" t="s">
        <v>22</v>
      </c>
      <c r="D195" s="25" t="s">
        <v>161</v>
      </c>
      <c r="E195" s="25" t="s">
        <v>163</v>
      </c>
      <c r="F195" s="25" t="s">
        <v>176</v>
      </c>
      <c r="G195" s="1" t="s">
        <v>177</v>
      </c>
      <c r="H195" s="8">
        <v>5552</v>
      </c>
      <c r="I195" s="9">
        <f t="shared" si="4"/>
        <v>0</v>
      </c>
      <c r="J195" s="8">
        <v>5552</v>
      </c>
      <c r="K195" s="8">
        <v>6492</v>
      </c>
      <c r="L195" s="9">
        <f t="shared" si="5"/>
        <v>0.16930835734870317</v>
      </c>
    </row>
    <row r="196" spans="1:13" ht="17.100000000000001" customHeight="1">
      <c r="A196" s="25" t="s">
        <v>20</v>
      </c>
      <c r="B196" s="25" t="s">
        <v>43</v>
      </c>
      <c r="C196" s="25" t="s">
        <v>22</v>
      </c>
      <c r="D196" s="25" t="s">
        <v>161</v>
      </c>
      <c r="E196" s="25" t="s">
        <v>163</v>
      </c>
      <c r="F196" s="25" t="s">
        <v>179</v>
      </c>
      <c r="G196" s="1" t="s">
        <v>180</v>
      </c>
      <c r="H196" s="8">
        <v>5000</v>
      </c>
      <c r="I196" s="9">
        <f t="shared" si="4"/>
        <v>0</v>
      </c>
      <c r="J196" s="8">
        <v>5000</v>
      </c>
      <c r="K196" s="8">
        <v>2500</v>
      </c>
      <c r="L196" s="43">
        <f t="shared" si="5"/>
        <v>-0.5</v>
      </c>
    </row>
    <row r="197" spans="1:13" ht="17.100000000000001" customHeight="1">
      <c r="A197" s="25" t="s">
        <v>20</v>
      </c>
      <c r="B197" s="25" t="s">
        <v>43</v>
      </c>
      <c r="C197" s="25" t="s">
        <v>22</v>
      </c>
      <c r="D197" s="25" t="s">
        <v>161</v>
      </c>
      <c r="E197" s="25" t="s">
        <v>181</v>
      </c>
      <c r="F197" s="25" t="s">
        <v>164</v>
      </c>
      <c r="G197" s="1" t="s">
        <v>182</v>
      </c>
      <c r="H197" s="8">
        <v>545612</v>
      </c>
      <c r="I197" s="9">
        <f t="shared" si="4"/>
        <v>0</v>
      </c>
      <c r="J197" s="8">
        <v>545612</v>
      </c>
      <c r="K197" s="8">
        <v>562981</v>
      </c>
      <c r="L197" s="9">
        <f t="shared" si="5"/>
        <v>3.1833977258564697E-2</v>
      </c>
    </row>
    <row r="198" spans="1:13" ht="17.100000000000001" customHeight="1">
      <c r="A198" s="25" t="s">
        <v>93</v>
      </c>
      <c r="B198" s="25" t="s">
        <v>43</v>
      </c>
      <c r="C198" s="25" t="s">
        <v>22</v>
      </c>
      <c r="D198" s="25" t="s">
        <v>161</v>
      </c>
      <c r="E198" s="25" t="s">
        <v>181</v>
      </c>
      <c r="F198" s="25" t="s">
        <v>58</v>
      </c>
      <c r="G198" s="1" t="s">
        <v>183</v>
      </c>
      <c r="H198" s="8">
        <v>445000</v>
      </c>
      <c r="I198" s="9">
        <f t="shared" si="4"/>
        <v>0</v>
      </c>
      <c r="J198" s="8">
        <v>445000</v>
      </c>
      <c r="K198" s="8">
        <v>425000</v>
      </c>
      <c r="L198" s="43">
        <f t="shared" si="5"/>
        <v>-4.49438202247191E-2</v>
      </c>
    </row>
    <row r="199" spans="1:13" ht="17.100000000000001" customHeight="1">
      <c r="A199" s="29" t="s">
        <v>184</v>
      </c>
      <c r="B199" s="29" t="s">
        <v>21</v>
      </c>
      <c r="C199" s="29" t="s">
        <v>22</v>
      </c>
      <c r="D199" s="29" t="s">
        <v>185</v>
      </c>
      <c r="E199" s="29" t="s">
        <v>24</v>
      </c>
      <c r="F199" s="29" t="s">
        <v>21</v>
      </c>
      <c r="G199" s="57" t="s">
        <v>186</v>
      </c>
      <c r="H199" s="31">
        <f>SUM(H200:H202)</f>
        <v>9897428</v>
      </c>
      <c r="I199" s="9">
        <f t="shared" si="4"/>
        <v>0</v>
      </c>
      <c r="J199" s="31">
        <f>SUM(J200:J202)</f>
        <v>9897428</v>
      </c>
      <c r="K199" s="31">
        <f>SUM(K200:K202)</f>
        <v>9877612</v>
      </c>
      <c r="L199" s="43">
        <f t="shared" si="5"/>
        <v>-2.0021363125854513E-3</v>
      </c>
    </row>
    <row r="200" spans="1:13" ht="17.100000000000001" customHeight="1">
      <c r="A200" s="29" t="s">
        <v>184</v>
      </c>
      <c r="B200" s="29" t="s">
        <v>43</v>
      </c>
      <c r="C200" s="29" t="s">
        <v>22</v>
      </c>
      <c r="D200" s="29" t="s">
        <v>185</v>
      </c>
      <c r="E200" s="29" t="s">
        <v>187</v>
      </c>
      <c r="F200" s="29" t="s">
        <v>188</v>
      </c>
      <c r="G200" s="10" t="s">
        <v>189</v>
      </c>
      <c r="H200" s="31">
        <v>3559928</v>
      </c>
      <c r="I200" s="9">
        <f t="shared" ref="I200:I263" si="6">(J200-H200)/H200</f>
        <v>0</v>
      </c>
      <c r="J200" s="31">
        <v>3559928</v>
      </c>
      <c r="K200" s="31">
        <v>3340112</v>
      </c>
      <c r="L200" s="43">
        <f t="shared" ref="L200:L263" si="7">(K200-J200)/J200</f>
        <v>-6.1747316237856495E-2</v>
      </c>
    </row>
    <row r="201" spans="1:13" ht="17.100000000000001" customHeight="1">
      <c r="A201" s="25" t="s">
        <v>184</v>
      </c>
      <c r="B201" s="25" t="s">
        <v>43</v>
      </c>
      <c r="C201" s="25" t="s">
        <v>22</v>
      </c>
      <c r="D201" s="25" t="s">
        <v>185</v>
      </c>
      <c r="E201" s="25" t="s">
        <v>187</v>
      </c>
      <c r="F201" s="25" t="s">
        <v>190</v>
      </c>
      <c r="G201" s="1" t="s">
        <v>191</v>
      </c>
      <c r="H201" s="8">
        <v>6335000</v>
      </c>
      <c r="I201" s="9">
        <f t="shared" si="6"/>
        <v>0</v>
      </c>
      <c r="J201" s="8">
        <v>6335000</v>
      </c>
      <c r="K201" s="8">
        <v>6535000</v>
      </c>
      <c r="L201" s="9">
        <f t="shared" si="7"/>
        <v>3.1570639305445937E-2</v>
      </c>
    </row>
    <row r="202" spans="1:13" ht="17.100000000000001" customHeight="1">
      <c r="A202" s="25" t="s">
        <v>184</v>
      </c>
      <c r="B202" s="25" t="s">
        <v>43</v>
      </c>
      <c r="C202" s="25" t="s">
        <v>22</v>
      </c>
      <c r="D202" s="25" t="s">
        <v>185</v>
      </c>
      <c r="E202" s="25" t="s">
        <v>187</v>
      </c>
      <c r="F202" s="25" t="s">
        <v>155</v>
      </c>
      <c r="G202" s="1" t="s">
        <v>192</v>
      </c>
      <c r="H202" s="8">
        <v>2500</v>
      </c>
      <c r="I202" s="9">
        <f t="shared" si="6"/>
        <v>0</v>
      </c>
      <c r="J202" s="8">
        <v>2500</v>
      </c>
      <c r="K202" s="8">
        <v>2500</v>
      </c>
      <c r="L202" s="9">
        <f t="shared" si="7"/>
        <v>0</v>
      </c>
    </row>
    <row r="203" spans="1:13" ht="17.100000000000001" customHeight="1">
      <c r="A203" s="29" t="s">
        <v>20</v>
      </c>
      <c r="B203" s="29" t="s">
        <v>21</v>
      </c>
      <c r="C203" s="29" t="s">
        <v>22</v>
      </c>
      <c r="D203" s="29" t="s">
        <v>193</v>
      </c>
      <c r="E203" s="29" t="s">
        <v>24</v>
      </c>
      <c r="F203" s="29" t="s">
        <v>21</v>
      </c>
      <c r="G203" s="57" t="s">
        <v>194</v>
      </c>
      <c r="H203" s="31">
        <f>SUM(H204:H212)</f>
        <v>878443</v>
      </c>
      <c r="I203" s="9">
        <f t="shared" si="6"/>
        <v>0</v>
      </c>
      <c r="J203" s="31">
        <f>SUM(J204:J212)</f>
        <v>878443</v>
      </c>
      <c r="K203" s="31">
        <f>SUM(K204:K212)</f>
        <v>813356</v>
      </c>
      <c r="L203" s="43">
        <f t="shared" si="7"/>
        <v>-7.4093595145046404E-2</v>
      </c>
      <c r="M203" s="14" t="s">
        <v>194</v>
      </c>
    </row>
    <row r="204" spans="1:13" ht="17.100000000000001" customHeight="1">
      <c r="A204" s="29" t="s">
        <v>20</v>
      </c>
      <c r="B204" s="29" t="s">
        <v>195</v>
      </c>
      <c r="C204" s="29" t="s">
        <v>22</v>
      </c>
      <c r="D204" s="29" t="s">
        <v>193</v>
      </c>
      <c r="E204" s="29" t="s">
        <v>163</v>
      </c>
      <c r="F204" s="29" t="s">
        <v>169</v>
      </c>
      <c r="G204" s="10" t="s">
        <v>170</v>
      </c>
      <c r="H204" s="31">
        <v>6780</v>
      </c>
      <c r="I204" s="9">
        <f t="shared" si="6"/>
        <v>0</v>
      </c>
      <c r="J204" s="31">
        <v>6780</v>
      </c>
      <c r="K204" s="31">
        <v>6904</v>
      </c>
      <c r="L204" s="9">
        <f t="shared" si="7"/>
        <v>1.8289085545722714E-2</v>
      </c>
      <c r="M204" s="14" t="s">
        <v>194</v>
      </c>
    </row>
    <row r="205" spans="1:13" ht="17.100000000000001" customHeight="1">
      <c r="A205" s="25" t="s">
        <v>20</v>
      </c>
      <c r="B205" s="25" t="s">
        <v>195</v>
      </c>
      <c r="C205" s="25" t="s">
        <v>22</v>
      </c>
      <c r="D205" s="25" t="s">
        <v>193</v>
      </c>
      <c r="E205" s="25" t="s">
        <v>163</v>
      </c>
      <c r="F205" s="25" t="s">
        <v>174</v>
      </c>
      <c r="G205" s="1" t="s">
        <v>175</v>
      </c>
      <c r="H205" s="8">
        <v>54350</v>
      </c>
      <c r="I205" s="9">
        <f t="shared" si="6"/>
        <v>0</v>
      </c>
      <c r="J205" s="8">
        <v>54350</v>
      </c>
      <c r="K205" s="8">
        <v>34968</v>
      </c>
      <c r="L205" s="43">
        <f t="shared" si="7"/>
        <v>-0.35661453541858323</v>
      </c>
      <c r="M205" s="14" t="s">
        <v>194</v>
      </c>
    </row>
    <row r="206" spans="1:13" ht="17.100000000000001" customHeight="1">
      <c r="A206" s="25" t="s">
        <v>20</v>
      </c>
      <c r="B206" s="25" t="s">
        <v>195</v>
      </c>
      <c r="C206" s="25" t="s">
        <v>22</v>
      </c>
      <c r="D206" s="25" t="s">
        <v>193</v>
      </c>
      <c r="E206" s="25" t="s">
        <v>163</v>
      </c>
      <c r="F206" s="25" t="s">
        <v>176</v>
      </c>
      <c r="G206" s="1" t="s">
        <v>177</v>
      </c>
      <c r="H206" s="8">
        <v>97611</v>
      </c>
      <c r="I206" s="9">
        <f t="shared" si="6"/>
        <v>0</v>
      </c>
      <c r="J206" s="8">
        <v>97611</v>
      </c>
      <c r="K206" s="8">
        <v>100333</v>
      </c>
      <c r="L206" s="9">
        <f t="shared" si="7"/>
        <v>2.7886201350257656E-2</v>
      </c>
      <c r="M206" s="14" t="s">
        <v>194</v>
      </c>
    </row>
    <row r="207" spans="1:13" ht="17.100000000000001" customHeight="1">
      <c r="A207" s="25" t="s">
        <v>20</v>
      </c>
      <c r="B207" s="25" t="s">
        <v>195</v>
      </c>
      <c r="C207" s="25" t="s">
        <v>22</v>
      </c>
      <c r="D207" s="25" t="s">
        <v>193</v>
      </c>
      <c r="E207" s="25" t="s">
        <v>196</v>
      </c>
      <c r="F207" s="25" t="s">
        <v>197</v>
      </c>
      <c r="G207" s="1" t="s">
        <v>198</v>
      </c>
      <c r="H207" s="8">
        <v>539156</v>
      </c>
      <c r="I207" s="9">
        <f t="shared" si="6"/>
        <v>0</v>
      </c>
      <c r="J207" s="8">
        <v>539156</v>
      </c>
      <c r="K207" s="8">
        <v>509046</v>
      </c>
      <c r="L207" s="43">
        <f t="shared" si="7"/>
        <v>-5.5846545341237043E-2</v>
      </c>
      <c r="M207" s="14" t="s">
        <v>194</v>
      </c>
    </row>
    <row r="208" spans="1:13" ht="17.100000000000001" customHeight="1">
      <c r="A208" s="25" t="s">
        <v>20</v>
      </c>
      <c r="B208" s="25" t="s">
        <v>195</v>
      </c>
      <c r="C208" s="25" t="s">
        <v>22</v>
      </c>
      <c r="D208" s="25" t="s">
        <v>193</v>
      </c>
      <c r="E208" s="25" t="s">
        <v>196</v>
      </c>
      <c r="F208" s="25" t="s">
        <v>46</v>
      </c>
      <c r="G208" s="1" t="s">
        <v>47</v>
      </c>
      <c r="H208" s="8">
        <v>41424</v>
      </c>
      <c r="I208" s="9">
        <f t="shared" si="6"/>
        <v>0</v>
      </c>
      <c r="J208" s="8">
        <v>41424</v>
      </c>
      <c r="K208" s="8">
        <v>37563</v>
      </c>
      <c r="L208" s="43">
        <f t="shared" si="7"/>
        <v>-9.3206836616454236E-2</v>
      </c>
      <c r="M208" s="46">
        <f>K208/K207</f>
        <v>7.3790973703751719E-2</v>
      </c>
    </row>
    <row r="209" spans="1:13" ht="17.100000000000001" customHeight="1">
      <c r="A209" s="25" t="s">
        <v>20</v>
      </c>
      <c r="B209" s="25" t="s">
        <v>195</v>
      </c>
      <c r="C209" s="25" t="s">
        <v>22</v>
      </c>
      <c r="D209" s="25" t="s">
        <v>193</v>
      </c>
      <c r="E209" s="25" t="s">
        <v>196</v>
      </c>
      <c r="F209" s="25" t="s">
        <v>48</v>
      </c>
      <c r="G209" s="1" t="s">
        <v>49</v>
      </c>
      <c r="H209" s="8">
        <v>37805</v>
      </c>
      <c r="I209" s="9">
        <f t="shared" si="6"/>
        <v>0</v>
      </c>
      <c r="J209" s="8">
        <v>37805</v>
      </c>
      <c r="K209" s="8">
        <v>38925</v>
      </c>
      <c r="L209" s="9">
        <f t="shared" si="7"/>
        <v>2.9625710884803598E-2</v>
      </c>
      <c r="M209" s="46">
        <f>K209/K207</f>
        <v>7.6466566872149075E-2</v>
      </c>
    </row>
    <row r="210" spans="1:13" ht="17.100000000000001" customHeight="1">
      <c r="A210" s="25" t="s">
        <v>20</v>
      </c>
      <c r="B210" s="25" t="s">
        <v>195</v>
      </c>
      <c r="C210" s="25" t="s">
        <v>22</v>
      </c>
      <c r="D210" s="25" t="s">
        <v>193</v>
      </c>
      <c r="E210" s="25" t="s">
        <v>196</v>
      </c>
      <c r="F210" s="25" t="s">
        <v>50</v>
      </c>
      <c r="G210" s="1" t="s">
        <v>51</v>
      </c>
      <c r="H210" s="8">
        <v>52567</v>
      </c>
      <c r="I210" s="9">
        <f t="shared" si="6"/>
        <v>0</v>
      </c>
      <c r="J210" s="8">
        <v>52567</v>
      </c>
      <c r="K210" s="8">
        <v>31238</v>
      </c>
      <c r="L210" s="43">
        <f t="shared" si="7"/>
        <v>-0.40574885384366616</v>
      </c>
      <c r="M210" s="46">
        <f>K210/K207</f>
        <v>6.1365770480467381E-2</v>
      </c>
    </row>
    <row r="211" spans="1:13" ht="17.100000000000001" customHeight="1">
      <c r="A211" s="25" t="s">
        <v>20</v>
      </c>
      <c r="B211" s="25" t="s">
        <v>195</v>
      </c>
      <c r="C211" s="25" t="s">
        <v>22</v>
      </c>
      <c r="D211" s="25" t="s">
        <v>193</v>
      </c>
      <c r="E211" s="25" t="s">
        <v>196</v>
      </c>
      <c r="F211" s="25" t="s">
        <v>56</v>
      </c>
      <c r="G211" s="1" t="s">
        <v>199</v>
      </c>
      <c r="H211" s="8">
        <v>1250</v>
      </c>
      <c r="I211" s="9">
        <f t="shared" si="6"/>
        <v>0</v>
      </c>
      <c r="J211" s="8">
        <v>1250</v>
      </c>
      <c r="K211" s="8">
        <v>1879</v>
      </c>
      <c r="L211" s="44">
        <f t="shared" si="7"/>
        <v>0.50319999999999998</v>
      </c>
      <c r="M211" s="14" t="s">
        <v>194</v>
      </c>
    </row>
    <row r="212" spans="1:13" ht="17.100000000000001" customHeight="1">
      <c r="A212" s="25" t="s">
        <v>20</v>
      </c>
      <c r="B212" s="25" t="s">
        <v>195</v>
      </c>
      <c r="C212" s="25" t="s">
        <v>22</v>
      </c>
      <c r="D212" s="25" t="s">
        <v>193</v>
      </c>
      <c r="E212" s="25" t="s">
        <v>196</v>
      </c>
      <c r="F212" s="25" t="s">
        <v>58</v>
      </c>
      <c r="G212" s="1" t="s">
        <v>200</v>
      </c>
      <c r="H212" s="8">
        <v>47500</v>
      </c>
      <c r="I212" s="9">
        <f t="shared" si="6"/>
        <v>0</v>
      </c>
      <c r="J212" s="8">
        <v>47500</v>
      </c>
      <c r="K212" s="8">
        <v>52500</v>
      </c>
      <c r="L212" s="9">
        <f t="shared" si="7"/>
        <v>0.10526315789473684</v>
      </c>
      <c r="M212" s="14" t="s">
        <v>194</v>
      </c>
    </row>
    <row r="213" spans="1:13" ht="17.100000000000001" customHeight="1">
      <c r="A213" s="29" t="s">
        <v>20</v>
      </c>
      <c r="B213" s="29" t="s">
        <v>21</v>
      </c>
      <c r="C213" s="29" t="s">
        <v>22</v>
      </c>
      <c r="D213" s="29" t="s">
        <v>201</v>
      </c>
      <c r="E213" s="29" t="s">
        <v>24</v>
      </c>
      <c r="F213" s="29" t="s">
        <v>21</v>
      </c>
      <c r="G213" s="57" t="s">
        <v>202</v>
      </c>
      <c r="H213" s="31">
        <f>SUM(H214:H226)</f>
        <v>979883</v>
      </c>
      <c r="I213" s="9">
        <f t="shared" si="6"/>
        <v>0</v>
      </c>
      <c r="J213" s="31">
        <f>SUM(J214:J226)</f>
        <v>979883</v>
      </c>
      <c r="K213" s="31">
        <f>SUM(K214:K226)</f>
        <v>1291534</v>
      </c>
      <c r="L213" s="9">
        <f t="shared" si="7"/>
        <v>0.31804919566927886</v>
      </c>
    </row>
    <row r="214" spans="1:13" ht="17.100000000000001" customHeight="1">
      <c r="A214" s="29" t="s">
        <v>20</v>
      </c>
      <c r="B214" s="29" t="s">
        <v>43</v>
      </c>
      <c r="C214" s="29" t="s">
        <v>22</v>
      </c>
      <c r="D214" s="29" t="s">
        <v>201</v>
      </c>
      <c r="E214" s="29" t="s">
        <v>28</v>
      </c>
      <c r="F214" s="29" t="s">
        <v>29</v>
      </c>
      <c r="G214" s="10" t="s">
        <v>203</v>
      </c>
      <c r="H214" s="31">
        <v>349976</v>
      </c>
      <c r="I214" s="9">
        <f t="shared" si="6"/>
        <v>0</v>
      </c>
      <c r="J214" s="31">
        <v>349976</v>
      </c>
      <c r="K214" s="31">
        <v>646505</v>
      </c>
      <c r="L214" s="44">
        <f t="shared" si="7"/>
        <v>0.84728381374722839</v>
      </c>
    </row>
    <row r="215" spans="1:13" ht="17.100000000000001" customHeight="1">
      <c r="A215" s="25" t="s">
        <v>20</v>
      </c>
      <c r="B215" s="25" t="s">
        <v>43</v>
      </c>
      <c r="C215" s="25" t="s">
        <v>22</v>
      </c>
      <c r="D215" s="25" t="s">
        <v>201</v>
      </c>
      <c r="E215" s="25" t="s">
        <v>28</v>
      </c>
      <c r="F215" s="25" t="s">
        <v>39</v>
      </c>
      <c r="G215" s="1" t="s">
        <v>204</v>
      </c>
      <c r="H215" s="8">
        <v>147650</v>
      </c>
      <c r="I215" s="9">
        <f t="shared" si="6"/>
        <v>0</v>
      </c>
      <c r="J215" s="8">
        <v>147650</v>
      </c>
      <c r="K215" s="8">
        <v>67500</v>
      </c>
      <c r="L215" s="43">
        <f t="shared" si="7"/>
        <v>-0.54283779207585503</v>
      </c>
      <c r="M215" s="48">
        <f>SUM(K214:K215)</f>
        <v>714005</v>
      </c>
    </row>
    <row r="216" spans="1:13" ht="17.100000000000001" customHeight="1">
      <c r="A216" s="25" t="s">
        <v>20</v>
      </c>
      <c r="B216" s="25" t="s">
        <v>43</v>
      </c>
      <c r="C216" s="25" t="s">
        <v>22</v>
      </c>
      <c r="D216" s="25" t="s">
        <v>201</v>
      </c>
      <c r="E216" s="25" t="s">
        <v>28</v>
      </c>
      <c r="F216" s="25" t="s">
        <v>46</v>
      </c>
      <c r="G216" s="1" t="s">
        <v>47</v>
      </c>
      <c r="H216" s="8">
        <v>121172</v>
      </c>
      <c r="I216" s="9">
        <f t="shared" si="6"/>
        <v>0</v>
      </c>
      <c r="J216" s="8">
        <v>121172</v>
      </c>
      <c r="K216" s="8">
        <v>173860</v>
      </c>
      <c r="L216" s="9">
        <f t="shared" si="7"/>
        <v>0.43481992539530584</v>
      </c>
      <c r="M216" s="46">
        <f>K216/M215</f>
        <v>0.24349969538028446</v>
      </c>
    </row>
    <row r="217" spans="1:13" ht="17.100000000000001" customHeight="1">
      <c r="A217" s="25" t="s">
        <v>20</v>
      </c>
      <c r="B217" s="25" t="s">
        <v>43</v>
      </c>
      <c r="C217" s="25" t="s">
        <v>22</v>
      </c>
      <c r="D217" s="25" t="s">
        <v>201</v>
      </c>
      <c r="E217" s="25" t="s">
        <v>28</v>
      </c>
      <c r="F217" s="25" t="s">
        <v>48</v>
      </c>
      <c r="G217" s="1" t="s">
        <v>49</v>
      </c>
      <c r="H217" s="8">
        <v>38068</v>
      </c>
      <c r="I217" s="9">
        <f t="shared" si="6"/>
        <v>0</v>
      </c>
      <c r="J217" s="8">
        <v>38068</v>
      </c>
      <c r="K217" s="8">
        <v>54621</v>
      </c>
      <c r="L217" s="9">
        <f t="shared" si="7"/>
        <v>0.4348271514132605</v>
      </c>
      <c r="M217" s="46">
        <f>K217/M215</f>
        <v>7.649946428946576E-2</v>
      </c>
    </row>
    <row r="218" spans="1:13" ht="17.100000000000001" customHeight="1">
      <c r="A218" s="25" t="s">
        <v>20</v>
      </c>
      <c r="B218" s="25" t="s">
        <v>43</v>
      </c>
      <c r="C218" s="25" t="s">
        <v>22</v>
      </c>
      <c r="D218" s="25" t="s">
        <v>201</v>
      </c>
      <c r="E218" s="25" t="s">
        <v>28</v>
      </c>
      <c r="F218" s="25" t="s">
        <v>50</v>
      </c>
      <c r="G218" s="1" t="s">
        <v>51</v>
      </c>
      <c r="H218" s="8">
        <v>178517</v>
      </c>
      <c r="I218" s="9">
        <f t="shared" si="6"/>
        <v>0</v>
      </c>
      <c r="J218" s="8">
        <v>178517</v>
      </c>
      <c r="K218" s="8">
        <v>183048</v>
      </c>
      <c r="L218" s="9">
        <f t="shared" si="7"/>
        <v>2.5381336231283295E-2</v>
      </c>
      <c r="M218" s="46">
        <f>K218/M215</f>
        <v>0.25636795260537393</v>
      </c>
    </row>
    <row r="219" spans="1:13" ht="17.100000000000001" customHeight="1">
      <c r="A219" s="25" t="s">
        <v>20</v>
      </c>
      <c r="B219" s="25" t="s">
        <v>43</v>
      </c>
      <c r="C219" s="25" t="s">
        <v>22</v>
      </c>
      <c r="D219" s="25" t="s">
        <v>201</v>
      </c>
      <c r="E219" s="25" t="s">
        <v>28</v>
      </c>
      <c r="F219" s="25" t="s">
        <v>68</v>
      </c>
      <c r="G219" s="1" t="s">
        <v>114</v>
      </c>
      <c r="H219" s="8">
        <v>7500</v>
      </c>
      <c r="I219" s="9">
        <f t="shared" si="6"/>
        <v>0</v>
      </c>
      <c r="J219" s="8">
        <v>7500</v>
      </c>
      <c r="K219" s="8">
        <v>0</v>
      </c>
      <c r="L219" s="9">
        <f t="shared" si="7"/>
        <v>-1</v>
      </c>
    </row>
    <row r="220" spans="1:13" ht="17.100000000000001" customHeight="1">
      <c r="A220" s="25" t="s">
        <v>20</v>
      </c>
      <c r="B220" s="25" t="s">
        <v>43</v>
      </c>
      <c r="C220" s="25" t="s">
        <v>22</v>
      </c>
      <c r="D220" s="25" t="s">
        <v>201</v>
      </c>
      <c r="E220" s="25" t="s">
        <v>28</v>
      </c>
      <c r="F220" s="25" t="s">
        <v>119</v>
      </c>
      <c r="G220" s="1" t="s">
        <v>205</v>
      </c>
      <c r="H220" s="8">
        <v>27500</v>
      </c>
      <c r="I220" s="9">
        <f t="shared" si="6"/>
        <v>0</v>
      </c>
      <c r="J220" s="8">
        <v>27500</v>
      </c>
      <c r="K220" s="8">
        <v>37500</v>
      </c>
      <c r="L220" s="9">
        <f t="shared" si="7"/>
        <v>0.36363636363636365</v>
      </c>
    </row>
    <row r="221" spans="1:13" ht="17.100000000000001" customHeight="1">
      <c r="A221" s="25" t="s">
        <v>20</v>
      </c>
      <c r="B221" s="25" t="s">
        <v>43</v>
      </c>
      <c r="C221" s="25" t="s">
        <v>22</v>
      </c>
      <c r="D221" s="25" t="s">
        <v>201</v>
      </c>
      <c r="E221" s="25" t="s">
        <v>28</v>
      </c>
      <c r="F221" s="25" t="s">
        <v>206</v>
      </c>
      <c r="G221" s="1" t="s">
        <v>207</v>
      </c>
      <c r="H221" s="8">
        <v>27500</v>
      </c>
      <c r="I221" s="9">
        <f t="shared" si="6"/>
        <v>0</v>
      </c>
      <c r="J221" s="8">
        <v>27500</v>
      </c>
      <c r="K221" s="8">
        <v>37500</v>
      </c>
      <c r="L221" s="9">
        <f t="shared" si="7"/>
        <v>0.36363636363636365</v>
      </c>
    </row>
    <row r="222" spans="1:13" ht="17.100000000000001" customHeight="1">
      <c r="A222" s="62" t="s">
        <v>20</v>
      </c>
      <c r="B222" s="62" t="s">
        <v>43</v>
      </c>
      <c r="C222" s="62" t="s">
        <v>22</v>
      </c>
      <c r="D222" s="62" t="s">
        <v>201</v>
      </c>
      <c r="E222" s="62" t="s">
        <v>28</v>
      </c>
      <c r="F222" s="62" t="s">
        <v>208</v>
      </c>
      <c r="G222" s="63" t="s">
        <v>209</v>
      </c>
      <c r="H222" s="8">
        <v>10000</v>
      </c>
      <c r="I222" s="9">
        <f t="shared" si="6"/>
        <v>0</v>
      </c>
      <c r="J222" s="8">
        <v>10000</v>
      </c>
      <c r="K222" s="8">
        <v>15000</v>
      </c>
      <c r="L222" s="44">
        <f t="shared" si="7"/>
        <v>0.5</v>
      </c>
    </row>
    <row r="223" spans="1:13" ht="17.100000000000001" customHeight="1">
      <c r="A223" s="62" t="s">
        <v>20</v>
      </c>
      <c r="B223" s="62" t="s">
        <v>43</v>
      </c>
      <c r="C223" s="62" t="s">
        <v>22</v>
      </c>
      <c r="D223" s="62" t="s">
        <v>201</v>
      </c>
      <c r="E223" s="62" t="s">
        <v>28</v>
      </c>
      <c r="F223" s="62" t="s">
        <v>210</v>
      </c>
      <c r="G223" s="63" t="s">
        <v>211</v>
      </c>
      <c r="H223" s="8">
        <v>27500</v>
      </c>
      <c r="I223" s="9">
        <f t="shared" si="6"/>
        <v>0</v>
      </c>
      <c r="J223" s="8">
        <v>27500</v>
      </c>
      <c r="K223" s="8">
        <v>15000</v>
      </c>
      <c r="L223" s="9">
        <f t="shared" si="7"/>
        <v>-0.45454545454545453</v>
      </c>
    </row>
    <row r="224" spans="1:13" ht="17.100000000000001" customHeight="1">
      <c r="A224" s="62" t="s">
        <v>20</v>
      </c>
      <c r="B224" s="62" t="s">
        <v>43</v>
      </c>
      <c r="C224" s="62" t="s">
        <v>22</v>
      </c>
      <c r="D224" s="62" t="s">
        <v>201</v>
      </c>
      <c r="E224" s="62" t="s">
        <v>28</v>
      </c>
      <c r="F224" s="62" t="s">
        <v>56</v>
      </c>
      <c r="G224" s="63" t="s">
        <v>212</v>
      </c>
      <c r="H224" s="8">
        <v>3500</v>
      </c>
      <c r="I224" s="9">
        <f t="shared" si="6"/>
        <v>0</v>
      </c>
      <c r="J224" s="8">
        <v>3500</v>
      </c>
      <c r="K224" s="8">
        <v>3500</v>
      </c>
      <c r="L224" s="9">
        <f t="shared" si="7"/>
        <v>0</v>
      </c>
    </row>
    <row r="225" spans="1:13" ht="17.100000000000001" customHeight="1">
      <c r="A225" s="62" t="s">
        <v>20</v>
      </c>
      <c r="B225" s="62" t="s">
        <v>43</v>
      </c>
      <c r="C225" s="62" t="s">
        <v>22</v>
      </c>
      <c r="D225" s="62" t="s">
        <v>201</v>
      </c>
      <c r="E225" s="62" t="s">
        <v>28</v>
      </c>
      <c r="F225" s="62" t="s">
        <v>148</v>
      </c>
      <c r="G225" s="63" t="s">
        <v>213</v>
      </c>
      <c r="H225" s="8">
        <v>0</v>
      </c>
      <c r="I225" s="9" t="e">
        <f t="shared" si="6"/>
        <v>#DIV/0!</v>
      </c>
      <c r="J225" s="8">
        <v>0</v>
      </c>
      <c r="K225" s="8">
        <v>35000</v>
      </c>
      <c r="L225" s="9" t="e">
        <f t="shared" si="7"/>
        <v>#DIV/0!</v>
      </c>
    </row>
    <row r="226" spans="1:13" ht="17.100000000000001" customHeight="1">
      <c r="A226" s="25" t="s">
        <v>20</v>
      </c>
      <c r="B226" s="25" t="s">
        <v>43</v>
      </c>
      <c r="C226" s="25" t="s">
        <v>22</v>
      </c>
      <c r="D226" s="25" t="s">
        <v>201</v>
      </c>
      <c r="E226" s="25" t="s">
        <v>28</v>
      </c>
      <c r="F226" s="25" t="s">
        <v>58</v>
      </c>
      <c r="G226" s="1" t="s">
        <v>116</v>
      </c>
      <c r="H226" s="8">
        <v>41000</v>
      </c>
      <c r="I226" s="9">
        <f t="shared" si="6"/>
        <v>0</v>
      </c>
      <c r="J226" s="8">
        <v>41000</v>
      </c>
      <c r="K226" s="8">
        <v>22500</v>
      </c>
      <c r="L226" s="43">
        <f t="shared" si="7"/>
        <v>-0.45121951219512196</v>
      </c>
    </row>
    <row r="227" spans="1:13" ht="17.100000000000001" customHeight="1">
      <c r="A227" s="29" t="s">
        <v>20</v>
      </c>
      <c r="B227" s="29" t="s">
        <v>21</v>
      </c>
      <c r="C227" s="29" t="s">
        <v>22</v>
      </c>
      <c r="D227" s="29" t="s">
        <v>214</v>
      </c>
      <c r="E227" s="29" t="s">
        <v>24</v>
      </c>
      <c r="F227" s="29" t="s">
        <v>21</v>
      </c>
      <c r="G227" s="57" t="s">
        <v>215</v>
      </c>
      <c r="H227" s="31">
        <f>SUM(H228:H233)</f>
        <v>1844850</v>
      </c>
      <c r="I227" s="9">
        <f t="shared" si="6"/>
        <v>0</v>
      </c>
      <c r="J227" s="31">
        <f>SUM(J228:J233)</f>
        <v>1844850</v>
      </c>
      <c r="K227" s="31">
        <f>SUM(K228:K233)</f>
        <v>2126087</v>
      </c>
      <c r="L227" s="9">
        <f t="shared" si="7"/>
        <v>0.15244437217117923</v>
      </c>
    </row>
    <row r="228" spans="1:13" ht="17.100000000000001" customHeight="1">
      <c r="A228" s="29" t="s">
        <v>20</v>
      </c>
      <c r="B228" s="29" t="s">
        <v>102</v>
      </c>
      <c r="C228" s="29" t="s">
        <v>22</v>
      </c>
      <c r="D228" s="29" t="s">
        <v>214</v>
      </c>
      <c r="E228" s="29" t="s">
        <v>216</v>
      </c>
      <c r="F228" s="29" t="s">
        <v>71</v>
      </c>
      <c r="G228" s="10" t="s">
        <v>217</v>
      </c>
      <c r="H228" s="31">
        <v>1073433</v>
      </c>
      <c r="I228" s="9">
        <f t="shared" si="6"/>
        <v>0</v>
      </c>
      <c r="J228" s="31">
        <v>1073433</v>
      </c>
      <c r="K228" s="31">
        <v>1231460</v>
      </c>
      <c r="L228" s="9">
        <f t="shared" si="7"/>
        <v>0.14721645412429094</v>
      </c>
    </row>
    <row r="229" spans="1:13" ht="17.100000000000001" customHeight="1">
      <c r="A229" s="25" t="s">
        <v>20</v>
      </c>
      <c r="B229" s="25" t="s">
        <v>102</v>
      </c>
      <c r="C229" s="25" t="s">
        <v>22</v>
      </c>
      <c r="D229" s="25" t="s">
        <v>214</v>
      </c>
      <c r="E229" s="25" t="s">
        <v>216</v>
      </c>
      <c r="F229" s="25" t="s">
        <v>46</v>
      </c>
      <c r="G229" s="1" t="s">
        <v>47</v>
      </c>
      <c r="H229" s="8">
        <v>261381</v>
      </c>
      <c r="I229" s="9">
        <f t="shared" si="6"/>
        <v>0</v>
      </c>
      <c r="J229" s="8">
        <v>261381</v>
      </c>
      <c r="K229" s="8">
        <v>299861</v>
      </c>
      <c r="L229" s="9">
        <f t="shared" si="7"/>
        <v>0.14721804568809516</v>
      </c>
      <c r="M229" s="46">
        <f>K229/K228</f>
        <v>0.24350039790167768</v>
      </c>
    </row>
    <row r="230" spans="1:13" ht="17.100000000000001" customHeight="1">
      <c r="A230" s="25" t="s">
        <v>20</v>
      </c>
      <c r="B230" s="25" t="s">
        <v>102</v>
      </c>
      <c r="C230" s="25" t="s">
        <v>22</v>
      </c>
      <c r="D230" s="25" t="s">
        <v>214</v>
      </c>
      <c r="E230" s="25" t="s">
        <v>216</v>
      </c>
      <c r="F230" s="25" t="s">
        <v>48</v>
      </c>
      <c r="G230" s="1" t="s">
        <v>49</v>
      </c>
      <c r="H230" s="8">
        <v>78934</v>
      </c>
      <c r="I230" s="9">
        <f t="shared" si="6"/>
        <v>0</v>
      </c>
      <c r="J230" s="8">
        <v>78934</v>
      </c>
      <c r="K230" s="8">
        <v>94207</v>
      </c>
      <c r="L230" s="9">
        <f t="shared" si="7"/>
        <v>0.19349076443611118</v>
      </c>
      <c r="M230" s="46">
        <f>K230/K228</f>
        <v>7.6500251733714456E-2</v>
      </c>
    </row>
    <row r="231" spans="1:13" ht="17.100000000000001" customHeight="1">
      <c r="A231" s="25" t="s">
        <v>20</v>
      </c>
      <c r="B231" s="25" t="s">
        <v>102</v>
      </c>
      <c r="C231" s="25" t="s">
        <v>22</v>
      </c>
      <c r="D231" s="25" t="s">
        <v>214</v>
      </c>
      <c r="E231" s="25" t="s">
        <v>216</v>
      </c>
      <c r="F231" s="25" t="s">
        <v>50</v>
      </c>
      <c r="G231" s="1" t="s">
        <v>51</v>
      </c>
      <c r="H231" s="8">
        <v>382002</v>
      </c>
      <c r="I231" s="9">
        <f t="shared" si="6"/>
        <v>0</v>
      </c>
      <c r="J231" s="8">
        <v>382002</v>
      </c>
      <c r="K231" s="8">
        <v>449160</v>
      </c>
      <c r="L231" s="9">
        <f t="shared" si="7"/>
        <v>0.17580536227559018</v>
      </c>
      <c r="M231" s="46">
        <f>K231/K228</f>
        <v>0.36473779091484904</v>
      </c>
    </row>
    <row r="232" spans="1:13" ht="17.100000000000001" customHeight="1">
      <c r="A232" s="25" t="s">
        <v>20</v>
      </c>
      <c r="B232" s="25" t="s">
        <v>102</v>
      </c>
      <c r="C232" s="25" t="s">
        <v>22</v>
      </c>
      <c r="D232" s="25" t="s">
        <v>214</v>
      </c>
      <c r="E232" s="25" t="s">
        <v>216</v>
      </c>
      <c r="F232" s="25" t="s">
        <v>56</v>
      </c>
      <c r="G232" s="1" t="s">
        <v>115</v>
      </c>
      <c r="H232" s="8">
        <v>21200</v>
      </c>
      <c r="I232" s="9">
        <f t="shared" si="6"/>
        <v>0</v>
      </c>
      <c r="J232" s="8">
        <v>21200</v>
      </c>
      <c r="K232" s="8">
        <v>24500</v>
      </c>
      <c r="L232" s="9">
        <f t="shared" si="7"/>
        <v>0.15566037735849056</v>
      </c>
    </row>
    <row r="233" spans="1:13" ht="17.100000000000001" customHeight="1">
      <c r="A233" s="25" t="s">
        <v>20</v>
      </c>
      <c r="B233" s="25" t="s">
        <v>102</v>
      </c>
      <c r="C233" s="25" t="s">
        <v>22</v>
      </c>
      <c r="D233" s="25" t="s">
        <v>214</v>
      </c>
      <c r="E233" s="25" t="s">
        <v>216</v>
      </c>
      <c r="F233" s="25" t="s">
        <v>58</v>
      </c>
      <c r="G233" s="1" t="s">
        <v>116</v>
      </c>
      <c r="H233" s="8">
        <v>27900</v>
      </c>
      <c r="I233" s="9">
        <f t="shared" si="6"/>
        <v>0</v>
      </c>
      <c r="J233" s="8">
        <v>27900</v>
      </c>
      <c r="K233" s="8">
        <v>26899</v>
      </c>
      <c r="L233" s="9">
        <f t="shared" si="7"/>
        <v>-3.5878136200716844E-2</v>
      </c>
    </row>
    <row r="234" spans="1:13" ht="17.100000000000001" customHeight="1">
      <c r="A234" s="29" t="s">
        <v>20</v>
      </c>
      <c r="B234" s="29" t="s">
        <v>21</v>
      </c>
      <c r="C234" s="29" t="s">
        <v>22</v>
      </c>
      <c r="D234" s="29" t="s">
        <v>218</v>
      </c>
      <c r="E234" s="29" t="s">
        <v>24</v>
      </c>
      <c r="F234" s="29" t="s">
        <v>21</v>
      </c>
      <c r="G234" s="57" t="s">
        <v>219</v>
      </c>
      <c r="H234" s="31">
        <f>SUM(H235:H253)</f>
        <v>2426622</v>
      </c>
      <c r="I234" s="9">
        <f t="shared" si="6"/>
        <v>0</v>
      </c>
      <c r="J234" s="31">
        <f>SUM(J235:J253)</f>
        <v>2426622</v>
      </c>
      <c r="K234" s="31">
        <f>SUM(K235:K253)</f>
        <v>2553100</v>
      </c>
      <c r="L234" s="9">
        <f t="shared" si="7"/>
        <v>5.2121014315373387E-2</v>
      </c>
    </row>
    <row r="235" spans="1:13" ht="17.100000000000001" customHeight="1">
      <c r="A235" s="29" t="s">
        <v>20</v>
      </c>
      <c r="B235" s="29" t="s">
        <v>171</v>
      </c>
      <c r="C235" s="29" t="s">
        <v>22</v>
      </c>
      <c r="D235" s="29" t="s">
        <v>218</v>
      </c>
      <c r="E235" s="29" t="s">
        <v>130</v>
      </c>
      <c r="F235" s="29" t="s">
        <v>220</v>
      </c>
      <c r="G235" s="10" t="s">
        <v>221</v>
      </c>
      <c r="H235" s="31">
        <v>120519</v>
      </c>
      <c r="I235" s="9">
        <f t="shared" si="6"/>
        <v>0</v>
      </c>
      <c r="J235" s="31">
        <v>120519</v>
      </c>
      <c r="K235" s="31">
        <v>123197</v>
      </c>
      <c r="L235" s="9">
        <f t="shared" si="7"/>
        <v>2.2220562732847102E-2</v>
      </c>
    </row>
    <row r="236" spans="1:13" ht="17.100000000000001" customHeight="1">
      <c r="A236" s="25" t="s">
        <v>20</v>
      </c>
      <c r="B236" s="25" t="s">
        <v>171</v>
      </c>
      <c r="C236" s="25" t="s">
        <v>22</v>
      </c>
      <c r="D236" s="25" t="s">
        <v>218</v>
      </c>
      <c r="E236" s="25" t="s">
        <v>130</v>
      </c>
      <c r="F236" s="25" t="s">
        <v>222</v>
      </c>
      <c r="G236" s="1" t="s">
        <v>223</v>
      </c>
      <c r="H236" s="8">
        <v>580913</v>
      </c>
      <c r="I236" s="9">
        <f t="shared" si="6"/>
        <v>0</v>
      </c>
      <c r="J236" s="8">
        <v>580913</v>
      </c>
      <c r="K236" s="8">
        <v>629441</v>
      </c>
      <c r="L236" s="9">
        <f t="shared" si="7"/>
        <v>8.353746602331158E-2</v>
      </c>
    </row>
    <row r="237" spans="1:13" ht="17.100000000000001" customHeight="1">
      <c r="A237" s="25" t="s">
        <v>20</v>
      </c>
      <c r="B237" s="25" t="s">
        <v>171</v>
      </c>
      <c r="C237" s="25" t="s">
        <v>22</v>
      </c>
      <c r="D237" s="25" t="s">
        <v>218</v>
      </c>
      <c r="E237" s="25" t="s">
        <v>130</v>
      </c>
      <c r="F237" s="25" t="s">
        <v>224</v>
      </c>
      <c r="G237" s="1" t="s">
        <v>225</v>
      </c>
      <c r="H237" s="8">
        <v>177660</v>
      </c>
      <c r="I237" s="9">
        <f t="shared" si="6"/>
        <v>0</v>
      </c>
      <c r="J237" s="8">
        <v>177660</v>
      </c>
      <c r="K237" s="8">
        <v>194874</v>
      </c>
      <c r="L237" s="9">
        <f t="shared" si="7"/>
        <v>9.6892941573792635E-2</v>
      </c>
    </row>
    <row r="238" spans="1:13" ht="17.100000000000001" customHeight="1">
      <c r="A238" s="25" t="s">
        <v>20</v>
      </c>
      <c r="B238" s="25" t="s">
        <v>171</v>
      </c>
      <c r="C238" s="25" t="s">
        <v>22</v>
      </c>
      <c r="D238" s="25" t="s">
        <v>218</v>
      </c>
      <c r="E238" s="25" t="s">
        <v>130</v>
      </c>
      <c r="F238" s="25" t="s">
        <v>226</v>
      </c>
      <c r="G238" s="1" t="s">
        <v>227</v>
      </c>
      <c r="H238" s="8">
        <v>145512</v>
      </c>
      <c r="I238" s="9">
        <f t="shared" si="6"/>
        <v>0</v>
      </c>
      <c r="J238" s="8">
        <v>145512</v>
      </c>
      <c r="K238" s="8">
        <v>150578</v>
      </c>
      <c r="L238" s="9">
        <f t="shared" si="7"/>
        <v>3.4814998075760072E-2</v>
      </c>
      <c r="M238" s="48">
        <f>SUM(K235:K238)</f>
        <v>1098090</v>
      </c>
    </row>
    <row r="239" spans="1:13" ht="17.100000000000001" customHeight="1">
      <c r="A239" s="25" t="s">
        <v>20</v>
      </c>
      <c r="B239" s="25" t="s">
        <v>171</v>
      </c>
      <c r="C239" s="25" t="s">
        <v>22</v>
      </c>
      <c r="D239" s="25" t="s">
        <v>218</v>
      </c>
      <c r="E239" s="25" t="s">
        <v>130</v>
      </c>
      <c r="F239" s="25" t="s">
        <v>46</v>
      </c>
      <c r="G239" s="1" t="s">
        <v>47</v>
      </c>
      <c r="H239" s="8">
        <v>249491</v>
      </c>
      <c r="I239" s="9">
        <f t="shared" si="6"/>
        <v>0</v>
      </c>
      <c r="J239" s="8">
        <v>249491</v>
      </c>
      <c r="K239" s="8">
        <v>267385</v>
      </c>
      <c r="L239" s="9">
        <f t="shared" si="7"/>
        <v>7.172202604502767E-2</v>
      </c>
      <c r="M239" s="46">
        <f>K239/M238</f>
        <v>0.2435000774071342</v>
      </c>
    </row>
    <row r="240" spans="1:13" ht="17.100000000000001" customHeight="1">
      <c r="A240" s="25" t="s">
        <v>20</v>
      </c>
      <c r="B240" s="25" t="s">
        <v>171</v>
      </c>
      <c r="C240" s="25" t="s">
        <v>22</v>
      </c>
      <c r="D240" s="25" t="s">
        <v>218</v>
      </c>
      <c r="E240" s="25" t="s">
        <v>130</v>
      </c>
      <c r="F240" s="25" t="s">
        <v>48</v>
      </c>
      <c r="G240" s="1" t="s">
        <v>49</v>
      </c>
      <c r="H240" s="8">
        <v>78382</v>
      </c>
      <c r="I240" s="9">
        <f t="shared" si="6"/>
        <v>0</v>
      </c>
      <c r="J240" s="8">
        <v>78382</v>
      </c>
      <c r="K240" s="8">
        <v>84004</v>
      </c>
      <c r="L240" s="9">
        <f t="shared" si="7"/>
        <v>7.1725651297491769E-2</v>
      </c>
      <c r="M240" s="46">
        <f>K240/M238</f>
        <v>7.650010472729922E-2</v>
      </c>
    </row>
    <row r="241" spans="1:13" ht="17.100000000000001" customHeight="1">
      <c r="A241" s="25" t="s">
        <v>20</v>
      </c>
      <c r="B241" s="25" t="s">
        <v>171</v>
      </c>
      <c r="C241" s="25" t="s">
        <v>22</v>
      </c>
      <c r="D241" s="25" t="s">
        <v>218</v>
      </c>
      <c r="E241" s="25" t="s">
        <v>130</v>
      </c>
      <c r="F241" s="25" t="s">
        <v>50</v>
      </c>
      <c r="G241" s="1" t="s">
        <v>228</v>
      </c>
      <c r="H241" s="8">
        <v>335925</v>
      </c>
      <c r="I241" s="9">
        <f t="shared" si="6"/>
        <v>0</v>
      </c>
      <c r="J241" s="8">
        <v>335925</v>
      </c>
      <c r="K241" s="8">
        <v>339579</v>
      </c>
      <c r="L241" s="9">
        <f t="shared" si="7"/>
        <v>1.087742799732083E-2</v>
      </c>
      <c r="M241" s="46">
        <f>K241/M238</f>
        <v>0.30924514384066881</v>
      </c>
    </row>
    <row r="242" spans="1:13" ht="17.100000000000001" customHeight="1">
      <c r="A242" s="25" t="s">
        <v>20</v>
      </c>
      <c r="B242" s="25" t="s">
        <v>171</v>
      </c>
      <c r="C242" s="25" t="s">
        <v>22</v>
      </c>
      <c r="D242" s="25" t="s">
        <v>218</v>
      </c>
      <c r="E242" s="25" t="s">
        <v>130</v>
      </c>
      <c r="F242" s="25" t="s">
        <v>229</v>
      </c>
      <c r="G242" s="1" t="s">
        <v>230</v>
      </c>
      <c r="H242" s="8">
        <v>17500</v>
      </c>
      <c r="I242" s="9">
        <f t="shared" si="6"/>
        <v>0</v>
      </c>
      <c r="J242" s="8">
        <v>17500</v>
      </c>
      <c r="K242" s="8">
        <v>15750</v>
      </c>
      <c r="L242" s="43">
        <f t="shared" si="7"/>
        <v>-0.1</v>
      </c>
    </row>
    <row r="243" spans="1:13" ht="17.100000000000001" customHeight="1">
      <c r="A243" s="25" t="s">
        <v>20</v>
      </c>
      <c r="B243" s="25" t="s">
        <v>171</v>
      </c>
      <c r="C243" s="25" t="s">
        <v>22</v>
      </c>
      <c r="D243" s="25" t="s">
        <v>218</v>
      </c>
      <c r="E243" s="25" t="s">
        <v>130</v>
      </c>
      <c r="F243" s="25" t="s">
        <v>231</v>
      </c>
      <c r="G243" s="1" t="s">
        <v>232</v>
      </c>
      <c r="H243" s="8">
        <v>12500</v>
      </c>
      <c r="I243" s="9">
        <f t="shared" si="6"/>
        <v>0</v>
      </c>
      <c r="J243" s="8">
        <v>12500</v>
      </c>
      <c r="K243" s="8">
        <v>12500</v>
      </c>
      <c r="L243" s="9">
        <f t="shared" si="7"/>
        <v>0</v>
      </c>
    </row>
    <row r="244" spans="1:13" ht="17.100000000000001" customHeight="1">
      <c r="A244" s="25" t="s">
        <v>20</v>
      </c>
      <c r="B244" s="25" t="s">
        <v>171</v>
      </c>
      <c r="C244" s="25" t="s">
        <v>22</v>
      </c>
      <c r="D244" s="25" t="s">
        <v>218</v>
      </c>
      <c r="E244" s="25" t="s">
        <v>130</v>
      </c>
      <c r="F244" s="25" t="s">
        <v>58</v>
      </c>
      <c r="G244" s="1" t="s">
        <v>116</v>
      </c>
      <c r="H244" s="8">
        <v>13750</v>
      </c>
      <c r="I244" s="9">
        <f t="shared" si="6"/>
        <v>0</v>
      </c>
      <c r="J244" s="8">
        <v>13750</v>
      </c>
      <c r="K244" s="8">
        <v>13750</v>
      </c>
      <c r="L244" s="9">
        <f t="shared" si="7"/>
        <v>0</v>
      </c>
    </row>
    <row r="245" spans="1:13" ht="17.100000000000001" customHeight="1">
      <c r="A245" s="25" t="s">
        <v>20</v>
      </c>
      <c r="B245" s="25" t="s">
        <v>171</v>
      </c>
      <c r="C245" s="25" t="s">
        <v>22</v>
      </c>
      <c r="D245" s="25" t="s">
        <v>218</v>
      </c>
      <c r="E245" s="25" t="s">
        <v>130</v>
      </c>
      <c r="F245" s="25" t="s">
        <v>233</v>
      </c>
      <c r="G245" s="1" t="s">
        <v>234</v>
      </c>
      <c r="H245" s="8">
        <v>24517</v>
      </c>
      <c r="I245" s="9">
        <f t="shared" si="6"/>
        <v>0</v>
      </c>
      <c r="J245" s="8">
        <v>24517</v>
      </c>
      <c r="K245" s="8">
        <v>50250</v>
      </c>
      <c r="L245" s="44">
        <f t="shared" si="7"/>
        <v>1.0495982379573356</v>
      </c>
    </row>
    <row r="246" spans="1:13" ht="17.100000000000001" customHeight="1">
      <c r="A246" s="25" t="s">
        <v>20</v>
      </c>
      <c r="B246" s="25" t="s">
        <v>171</v>
      </c>
      <c r="C246" s="25" t="s">
        <v>22</v>
      </c>
      <c r="D246" s="25" t="s">
        <v>218</v>
      </c>
      <c r="E246" s="25" t="s">
        <v>130</v>
      </c>
      <c r="F246" s="25" t="s">
        <v>235</v>
      </c>
      <c r="G246" s="1" t="s">
        <v>236</v>
      </c>
      <c r="H246" s="8">
        <v>172548</v>
      </c>
      <c r="I246" s="9">
        <f t="shared" si="6"/>
        <v>0</v>
      </c>
      <c r="J246" s="8">
        <v>172548</v>
      </c>
      <c r="K246" s="8">
        <v>167548</v>
      </c>
      <c r="L246" s="9">
        <f t="shared" si="7"/>
        <v>-2.8977443957623385E-2</v>
      </c>
    </row>
    <row r="247" spans="1:13" ht="17.100000000000001" customHeight="1">
      <c r="A247" s="25" t="s">
        <v>20</v>
      </c>
      <c r="B247" s="25" t="s">
        <v>171</v>
      </c>
      <c r="C247" s="25" t="s">
        <v>22</v>
      </c>
      <c r="D247" s="25" t="s">
        <v>218</v>
      </c>
      <c r="E247" s="25" t="s">
        <v>130</v>
      </c>
      <c r="F247" s="25" t="s">
        <v>237</v>
      </c>
      <c r="G247" s="1" t="s">
        <v>238</v>
      </c>
      <c r="H247" s="8">
        <v>8498</v>
      </c>
      <c r="I247" s="9">
        <f t="shared" si="6"/>
        <v>0</v>
      </c>
      <c r="J247" s="8">
        <v>8498</v>
      </c>
      <c r="K247" s="8">
        <v>12500</v>
      </c>
      <c r="L247" s="9">
        <f t="shared" si="7"/>
        <v>0.47093433749117442</v>
      </c>
    </row>
    <row r="248" spans="1:13" ht="17.100000000000001" customHeight="1">
      <c r="A248" s="25" t="s">
        <v>20</v>
      </c>
      <c r="B248" s="25" t="s">
        <v>171</v>
      </c>
      <c r="C248" s="25" t="s">
        <v>22</v>
      </c>
      <c r="D248" s="25" t="s">
        <v>218</v>
      </c>
      <c r="E248" s="25" t="s">
        <v>130</v>
      </c>
      <c r="F248" s="25" t="s">
        <v>239</v>
      </c>
      <c r="G248" s="1" t="s">
        <v>240</v>
      </c>
      <c r="H248" s="8">
        <v>28243</v>
      </c>
      <c r="I248" s="9">
        <f t="shared" si="6"/>
        <v>0</v>
      </c>
      <c r="J248" s="8">
        <v>28243</v>
      </c>
      <c r="K248" s="8">
        <v>24500</v>
      </c>
      <c r="L248" s="43">
        <f t="shared" si="7"/>
        <v>-0.13252841412031299</v>
      </c>
    </row>
    <row r="249" spans="1:13" ht="17.100000000000001" customHeight="1">
      <c r="A249" s="25" t="s">
        <v>20</v>
      </c>
      <c r="B249" s="25" t="s">
        <v>171</v>
      </c>
      <c r="C249" s="25" t="s">
        <v>22</v>
      </c>
      <c r="D249" s="25" t="s">
        <v>218</v>
      </c>
      <c r="E249" s="25" t="s">
        <v>130</v>
      </c>
      <c r="F249" s="25" t="s">
        <v>241</v>
      </c>
      <c r="G249" s="1" t="s">
        <v>242</v>
      </c>
      <c r="H249" s="8">
        <v>138236</v>
      </c>
      <c r="I249" s="9">
        <f t="shared" si="6"/>
        <v>0</v>
      </c>
      <c r="J249" s="8">
        <v>138236</v>
      </c>
      <c r="K249" s="8">
        <v>138500</v>
      </c>
      <c r="L249" s="9">
        <f t="shared" si="7"/>
        <v>1.909777481987326E-3</v>
      </c>
    </row>
    <row r="250" spans="1:13" ht="17.100000000000001" customHeight="1">
      <c r="A250" s="25" t="s">
        <v>20</v>
      </c>
      <c r="B250" s="25" t="s">
        <v>171</v>
      </c>
      <c r="C250" s="25" t="s">
        <v>22</v>
      </c>
      <c r="D250" s="25" t="s">
        <v>218</v>
      </c>
      <c r="E250" s="25" t="s">
        <v>130</v>
      </c>
      <c r="F250" s="25" t="s">
        <v>243</v>
      </c>
      <c r="G250" s="1" t="s">
        <v>244</v>
      </c>
      <c r="H250" s="8">
        <v>5750</v>
      </c>
      <c r="I250" s="9">
        <f t="shared" si="6"/>
        <v>0</v>
      </c>
      <c r="J250" s="8">
        <v>5750</v>
      </c>
      <c r="K250" s="8">
        <v>5000</v>
      </c>
      <c r="L250" s="43">
        <f t="shared" si="7"/>
        <v>-0.13043478260869565</v>
      </c>
    </row>
    <row r="251" spans="1:13" ht="17.100000000000001" customHeight="1">
      <c r="A251" s="25" t="s">
        <v>20</v>
      </c>
      <c r="B251" s="25" t="s">
        <v>171</v>
      </c>
      <c r="C251" s="25" t="s">
        <v>22</v>
      </c>
      <c r="D251" s="25" t="s">
        <v>218</v>
      </c>
      <c r="E251" s="25" t="s">
        <v>130</v>
      </c>
      <c r="F251" s="25" t="s">
        <v>179</v>
      </c>
      <c r="G251" s="1" t="s">
        <v>245</v>
      </c>
      <c r="H251" s="8">
        <v>12250</v>
      </c>
      <c r="I251" s="9">
        <f t="shared" si="6"/>
        <v>0</v>
      </c>
      <c r="J251" s="8">
        <v>12250</v>
      </c>
      <c r="K251" s="8">
        <v>12250</v>
      </c>
      <c r="L251" s="9">
        <f t="shared" si="7"/>
        <v>0</v>
      </c>
    </row>
    <row r="252" spans="1:13" ht="17.100000000000001" customHeight="1">
      <c r="A252" s="25" t="s">
        <v>93</v>
      </c>
      <c r="B252" s="25" t="s">
        <v>171</v>
      </c>
      <c r="C252" s="25" t="s">
        <v>22</v>
      </c>
      <c r="D252" s="25" t="s">
        <v>218</v>
      </c>
      <c r="E252" s="25" t="s">
        <v>130</v>
      </c>
      <c r="F252" s="25" t="s">
        <v>246</v>
      </c>
      <c r="G252" s="1" t="s">
        <v>247</v>
      </c>
      <c r="H252" s="8">
        <v>286928</v>
      </c>
      <c r="I252" s="9">
        <f t="shared" si="6"/>
        <v>0</v>
      </c>
      <c r="J252" s="8">
        <v>286928</v>
      </c>
      <c r="K252" s="8">
        <v>293994</v>
      </c>
      <c r="L252" s="9">
        <f t="shared" si="7"/>
        <v>2.4626387107567056E-2</v>
      </c>
    </row>
    <row r="253" spans="1:13" ht="17.100000000000001" customHeight="1">
      <c r="A253" s="25" t="s">
        <v>20</v>
      </c>
      <c r="B253" s="25" t="s">
        <v>171</v>
      </c>
      <c r="C253" s="25" t="s">
        <v>22</v>
      </c>
      <c r="D253" s="25" t="s">
        <v>218</v>
      </c>
      <c r="E253" s="25" t="s">
        <v>130</v>
      </c>
      <c r="F253" s="25" t="s">
        <v>98</v>
      </c>
      <c r="G253" s="1" t="s">
        <v>244</v>
      </c>
      <c r="H253" s="8">
        <v>17500</v>
      </c>
      <c r="I253" s="9">
        <f t="shared" si="6"/>
        <v>0</v>
      </c>
      <c r="J253" s="8">
        <v>17500</v>
      </c>
      <c r="K253" s="8">
        <v>17500</v>
      </c>
      <c r="L253" s="9">
        <f t="shared" si="7"/>
        <v>0</v>
      </c>
    </row>
    <row r="254" spans="1:13" ht="17.100000000000001" customHeight="1">
      <c r="A254" s="29" t="s">
        <v>20</v>
      </c>
      <c r="B254" s="29" t="s">
        <v>21</v>
      </c>
      <c r="C254" s="29" t="s">
        <v>22</v>
      </c>
      <c r="D254" s="29" t="s">
        <v>248</v>
      </c>
      <c r="E254" s="29" t="s">
        <v>24</v>
      </c>
      <c r="F254" s="29" t="s">
        <v>21</v>
      </c>
      <c r="G254" s="57" t="s">
        <v>249</v>
      </c>
      <c r="H254" s="31">
        <f>SUM(H255:H259)</f>
        <v>242238</v>
      </c>
      <c r="I254" s="9">
        <f t="shared" si="6"/>
        <v>0</v>
      </c>
      <c r="J254" s="31">
        <f>SUM(J255:J259)</f>
        <v>242238</v>
      </c>
      <c r="K254" s="31">
        <f>SUM(K255:K259)</f>
        <v>318951</v>
      </c>
      <c r="L254" s="9">
        <f t="shared" si="7"/>
        <v>0.31668441780397788</v>
      </c>
    </row>
    <row r="255" spans="1:13" ht="17.100000000000001" customHeight="1">
      <c r="A255" s="29" t="s">
        <v>20</v>
      </c>
      <c r="B255" s="29" t="s">
        <v>102</v>
      </c>
      <c r="C255" s="29" t="s">
        <v>22</v>
      </c>
      <c r="D255" s="29" t="s">
        <v>248</v>
      </c>
      <c r="E255" s="29" t="s">
        <v>28</v>
      </c>
      <c r="F255" s="29" t="s">
        <v>39</v>
      </c>
      <c r="G255" s="10" t="s">
        <v>217</v>
      </c>
      <c r="H255" s="31">
        <v>140900</v>
      </c>
      <c r="I255" s="9">
        <f t="shared" si="6"/>
        <v>0</v>
      </c>
      <c r="J255" s="31">
        <v>140900</v>
      </c>
      <c r="K255" s="31">
        <v>174464</v>
      </c>
      <c r="L255" s="9">
        <f t="shared" si="7"/>
        <v>0.23821149751596876</v>
      </c>
    </row>
    <row r="256" spans="1:13" ht="17.100000000000001" customHeight="1">
      <c r="A256" s="25" t="s">
        <v>20</v>
      </c>
      <c r="B256" s="25" t="s">
        <v>102</v>
      </c>
      <c r="C256" s="25" t="s">
        <v>22</v>
      </c>
      <c r="D256" s="25" t="s">
        <v>248</v>
      </c>
      <c r="E256" s="25" t="s">
        <v>28</v>
      </c>
      <c r="F256" s="25" t="s">
        <v>44</v>
      </c>
      <c r="G256" s="1" t="s">
        <v>250</v>
      </c>
      <c r="H256" s="8">
        <v>0</v>
      </c>
      <c r="I256" s="9" t="e">
        <f t="shared" si="6"/>
        <v>#DIV/0!</v>
      </c>
      <c r="J256" s="8">
        <v>0</v>
      </c>
      <c r="K256" s="8">
        <v>15113</v>
      </c>
      <c r="L256" s="9" t="e">
        <f t="shared" si="7"/>
        <v>#DIV/0!</v>
      </c>
      <c r="M256" s="48">
        <f>SUM(K255:K256)</f>
        <v>189577</v>
      </c>
    </row>
    <row r="257" spans="1:13" ht="17.100000000000001" customHeight="1">
      <c r="A257" s="25" t="s">
        <v>20</v>
      </c>
      <c r="B257" s="25" t="s">
        <v>102</v>
      </c>
      <c r="C257" s="25" t="s">
        <v>22</v>
      </c>
      <c r="D257" s="25" t="s">
        <v>248</v>
      </c>
      <c r="E257" s="25" t="s">
        <v>28</v>
      </c>
      <c r="F257" s="25" t="s">
        <v>46</v>
      </c>
      <c r="G257" s="1" t="s">
        <v>47</v>
      </c>
      <c r="H257" s="8">
        <v>34309</v>
      </c>
      <c r="I257" s="9">
        <f t="shared" si="6"/>
        <v>0</v>
      </c>
      <c r="J257" s="8">
        <v>34309</v>
      </c>
      <c r="K257" s="8">
        <v>46162</v>
      </c>
      <c r="L257" s="9">
        <f t="shared" si="7"/>
        <v>0.34547786295141214</v>
      </c>
      <c r="M257" s="46">
        <f>K257/M256</f>
        <v>0.24350000263745075</v>
      </c>
    </row>
    <row r="258" spans="1:13" ht="17.100000000000001" customHeight="1">
      <c r="A258" s="25" t="s">
        <v>20</v>
      </c>
      <c r="B258" s="25" t="s">
        <v>102</v>
      </c>
      <c r="C258" s="25" t="s">
        <v>22</v>
      </c>
      <c r="D258" s="25" t="s">
        <v>248</v>
      </c>
      <c r="E258" s="25" t="s">
        <v>28</v>
      </c>
      <c r="F258" s="25" t="s">
        <v>48</v>
      </c>
      <c r="G258" s="1" t="s">
        <v>49</v>
      </c>
      <c r="H258" s="8">
        <v>10779</v>
      </c>
      <c r="I258" s="9">
        <f t="shared" si="6"/>
        <v>0</v>
      </c>
      <c r="J258" s="8">
        <v>10779</v>
      </c>
      <c r="K258" s="8">
        <v>14503</v>
      </c>
      <c r="L258" s="9">
        <f t="shared" si="7"/>
        <v>0.34548659430373874</v>
      </c>
      <c r="M258" s="46">
        <f>K258/M256</f>
        <v>7.6501896327086094E-2</v>
      </c>
    </row>
    <row r="259" spans="1:13" ht="17.100000000000001" customHeight="1">
      <c r="A259" s="25" t="s">
        <v>20</v>
      </c>
      <c r="B259" s="25" t="s">
        <v>102</v>
      </c>
      <c r="C259" s="25" t="s">
        <v>22</v>
      </c>
      <c r="D259" s="25" t="s">
        <v>248</v>
      </c>
      <c r="E259" s="25" t="s">
        <v>28</v>
      </c>
      <c r="F259" s="25" t="s">
        <v>50</v>
      </c>
      <c r="G259" s="1" t="s">
        <v>51</v>
      </c>
      <c r="H259" s="8">
        <v>56250</v>
      </c>
      <c r="I259" s="9">
        <f t="shared" si="6"/>
        <v>0</v>
      </c>
      <c r="J259" s="8">
        <v>56250</v>
      </c>
      <c r="K259" s="8">
        <v>68709</v>
      </c>
      <c r="L259" s="9">
        <f t="shared" si="7"/>
        <v>0.22149333333333332</v>
      </c>
      <c r="M259" s="46">
        <f>K259/M256</f>
        <v>0.36243320655986749</v>
      </c>
    </row>
    <row r="260" spans="1:13" ht="17.100000000000001" customHeight="1">
      <c r="A260" s="29" t="s">
        <v>20</v>
      </c>
      <c r="B260" s="29" t="s">
        <v>21</v>
      </c>
      <c r="C260" s="29" t="s">
        <v>22</v>
      </c>
      <c r="D260" s="29" t="s">
        <v>251</v>
      </c>
      <c r="E260" s="29" t="s">
        <v>24</v>
      </c>
      <c r="F260" s="29" t="s">
        <v>21</v>
      </c>
      <c r="G260" s="57" t="s">
        <v>252</v>
      </c>
      <c r="H260" s="31">
        <f>SUM(H261:H265)</f>
        <v>445208</v>
      </c>
      <c r="I260" s="9">
        <f t="shared" si="6"/>
        <v>0</v>
      </c>
      <c r="J260" s="31">
        <f>SUM(J261:J265)</f>
        <v>445208</v>
      </c>
      <c r="K260" s="31">
        <f>SUM(K261:K265)</f>
        <v>628517</v>
      </c>
      <c r="L260" s="9">
        <f t="shared" si="7"/>
        <v>0.41173788431474728</v>
      </c>
    </row>
    <row r="261" spans="1:13" ht="17.100000000000001" customHeight="1">
      <c r="A261" s="29" t="s">
        <v>20</v>
      </c>
      <c r="B261" s="29" t="s">
        <v>43</v>
      </c>
      <c r="C261" s="29" t="s">
        <v>22</v>
      </c>
      <c r="D261" s="29" t="s">
        <v>251</v>
      </c>
      <c r="E261" s="29" t="s">
        <v>28</v>
      </c>
      <c r="F261" s="29" t="s">
        <v>39</v>
      </c>
      <c r="G261" s="10" t="s">
        <v>217</v>
      </c>
      <c r="H261" s="31">
        <v>259259</v>
      </c>
      <c r="I261" s="9">
        <f t="shared" si="6"/>
        <v>0</v>
      </c>
      <c r="J261" s="31">
        <v>259259</v>
      </c>
      <c r="K261" s="31">
        <v>286895</v>
      </c>
      <c r="L261" s="9">
        <f t="shared" si="7"/>
        <v>0.10659610659610659</v>
      </c>
    </row>
    <row r="262" spans="1:13" ht="17.100000000000001" customHeight="1">
      <c r="A262" s="25" t="s">
        <v>20</v>
      </c>
      <c r="B262" s="25" t="s">
        <v>43</v>
      </c>
      <c r="C262" s="25" t="s">
        <v>22</v>
      </c>
      <c r="D262" s="25" t="s">
        <v>251</v>
      </c>
      <c r="E262" s="25" t="s">
        <v>28</v>
      </c>
      <c r="F262" s="25" t="s">
        <v>44</v>
      </c>
      <c r="G262" s="1" t="s">
        <v>253</v>
      </c>
      <c r="H262" s="8">
        <v>36249</v>
      </c>
      <c r="I262" s="9">
        <f t="shared" si="6"/>
        <v>0</v>
      </c>
      <c r="J262" s="8">
        <v>36249</v>
      </c>
      <c r="K262" s="8">
        <v>140095</v>
      </c>
      <c r="L262" s="44">
        <f t="shared" si="7"/>
        <v>2.8647962702419378</v>
      </c>
    </row>
    <row r="263" spans="1:13" ht="17.100000000000001" customHeight="1">
      <c r="A263" s="25" t="s">
        <v>20</v>
      </c>
      <c r="B263" s="25" t="s">
        <v>43</v>
      </c>
      <c r="C263" s="25" t="s">
        <v>22</v>
      </c>
      <c r="D263" s="25" t="s">
        <v>251</v>
      </c>
      <c r="E263" s="25" t="s">
        <v>28</v>
      </c>
      <c r="F263" s="25" t="s">
        <v>46</v>
      </c>
      <c r="G263" s="1" t="s">
        <v>47</v>
      </c>
      <c r="H263" s="8">
        <v>71956</v>
      </c>
      <c r="I263" s="9">
        <f t="shared" si="6"/>
        <v>0</v>
      </c>
      <c r="J263" s="8">
        <v>71956</v>
      </c>
      <c r="K263" s="8">
        <v>103972</v>
      </c>
      <c r="L263" s="9">
        <f t="shared" si="7"/>
        <v>0.44493857357273892</v>
      </c>
      <c r="M263" s="46">
        <f>K263/(K262+K261)</f>
        <v>0.24349984777161057</v>
      </c>
    </row>
    <row r="264" spans="1:13" ht="17.100000000000001" customHeight="1">
      <c r="A264" s="25" t="s">
        <v>20</v>
      </c>
      <c r="B264" s="25" t="s">
        <v>43</v>
      </c>
      <c r="C264" s="25" t="s">
        <v>22</v>
      </c>
      <c r="D264" s="25" t="s">
        <v>251</v>
      </c>
      <c r="E264" s="25" t="s">
        <v>28</v>
      </c>
      <c r="F264" s="25" t="s">
        <v>48</v>
      </c>
      <c r="G264" s="1" t="s">
        <v>49</v>
      </c>
      <c r="H264" s="8">
        <v>22606</v>
      </c>
      <c r="I264" s="9">
        <f t="shared" ref="I264:I327" si="8">(J264-H264)/H264</f>
        <v>0</v>
      </c>
      <c r="J264" s="8">
        <v>22606</v>
      </c>
      <c r="K264" s="8">
        <v>32665</v>
      </c>
      <c r="L264" s="9">
        <f t="shared" ref="L264:L327" si="9">(K264-J264)/J264</f>
        <v>0.44497036185083605</v>
      </c>
      <c r="M264" s="46">
        <f>K264/(K262+K261)</f>
        <v>7.650062062343381E-2</v>
      </c>
    </row>
    <row r="265" spans="1:13" ht="17.100000000000001" customHeight="1">
      <c r="A265" s="25" t="s">
        <v>20</v>
      </c>
      <c r="B265" s="25" t="s">
        <v>43</v>
      </c>
      <c r="C265" s="25" t="s">
        <v>22</v>
      </c>
      <c r="D265" s="25" t="s">
        <v>251</v>
      </c>
      <c r="E265" s="25" t="s">
        <v>28</v>
      </c>
      <c r="F265" s="25" t="s">
        <v>50</v>
      </c>
      <c r="G265" s="1" t="s">
        <v>51</v>
      </c>
      <c r="H265" s="8">
        <v>55138</v>
      </c>
      <c r="I265" s="9">
        <f t="shared" si="8"/>
        <v>0</v>
      </c>
      <c r="J265" s="8">
        <v>55138</v>
      </c>
      <c r="K265" s="8">
        <v>64890</v>
      </c>
      <c r="L265" s="9">
        <f t="shared" si="9"/>
        <v>0.17686531974318981</v>
      </c>
      <c r="M265" s="46">
        <f>K265/(K262+K261)</f>
        <v>0.15197077214923066</v>
      </c>
    </row>
    <row r="266" spans="1:13" ht="17.100000000000001" customHeight="1">
      <c r="A266" s="29" t="s">
        <v>20</v>
      </c>
      <c r="B266" s="29" t="s">
        <v>21</v>
      </c>
      <c r="C266" s="29" t="s">
        <v>22</v>
      </c>
      <c r="D266" s="29" t="s">
        <v>254</v>
      </c>
      <c r="E266" s="29" t="s">
        <v>24</v>
      </c>
      <c r="F266" s="29" t="s">
        <v>21</v>
      </c>
      <c r="G266" s="57" t="s">
        <v>255</v>
      </c>
      <c r="H266" s="31">
        <f>SUM(H267:H272)</f>
        <v>206858</v>
      </c>
      <c r="I266" s="9">
        <f t="shared" si="8"/>
        <v>0</v>
      </c>
      <c r="J266" s="31">
        <f>SUM(J267:J272)</f>
        <v>206858</v>
      </c>
      <c r="K266" s="31">
        <f>SUM(K267:K272)</f>
        <v>11250</v>
      </c>
      <c r="L266" s="43">
        <f t="shared" si="9"/>
        <v>-0.94561486623674207</v>
      </c>
    </row>
    <row r="267" spans="1:13" ht="17.100000000000001" customHeight="1">
      <c r="A267" s="29" t="s">
        <v>20</v>
      </c>
      <c r="B267" s="29" t="s">
        <v>43</v>
      </c>
      <c r="C267" s="29" t="s">
        <v>22</v>
      </c>
      <c r="D267" s="29" t="s">
        <v>254</v>
      </c>
      <c r="E267" s="29" t="s">
        <v>28</v>
      </c>
      <c r="F267" s="29" t="s">
        <v>39</v>
      </c>
      <c r="G267" s="10" t="s">
        <v>256</v>
      </c>
      <c r="H267" s="31">
        <v>120347</v>
      </c>
      <c r="I267" s="9">
        <f t="shared" si="8"/>
        <v>0</v>
      </c>
      <c r="J267" s="31">
        <v>120347</v>
      </c>
      <c r="K267" s="31">
        <v>0</v>
      </c>
      <c r="L267" s="43">
        <f t="shared" si="9"/>
        <v>-1</v>
      </c>
    </row>
    <row r="268" spans="1:13" ht="17.100000000000001" customHeight="1">
      <c r="A268" s="62" t="s">
        <v>20</v>
      </c>
      <c r="B268" s="62" t="s">
        <v>43</v>
      </c>
      <c r="C268" s="62" t="s">
        <v>22</v>
      </c>
      <c r="D268" s="62" t="s">
        <v>254</v>
      </c>
      <c r="E268" s="62" t="s">
        <v>28</v>
      </c>
      <c r="F268" s="62" t="s">
        <v>46</v>
      </c>
      <c r="G268" s="1" t="s">
        <v>47</v>
      </c>
      <c r="H268" s="8">
        <v>29304</v>
      </c>
      <c r="I268" s="9">
        <f t="shared" si="8"/>
        <v>0</v>
      </c>
      <c r="J268" s="8">
        <v>29304</v>
      </c>
      <c r="K268" s="8">
        <v>0</v>
      </c>
      <c r="L268" s="43">
        <f t="shared" si="9"/>
        <v>-1</v>
      </c>
    </row>
    <row r="269" spans="1:13" ht="17.100000000000001" customHeight="1">
      <c r="A269" s="62" t="s">
        <v>20</v>
      </c>
      <c r="B269" s="62" t="s">
        <v>43</v>
      </c>
      <c r="C269" s="62" t="s">
        <v>22</v>
      </c>
      <c r="D269" s="62" t="s">
        <v>254</v>
      </c>
      <c r="E269" s="62" t="s">
        <v>28</v>
      </c>
      <c r="F269" s="62" t="s">
        <v>48</v>
      </c>
      <c r="G269" s="1" t="s">
        <v>49</v>
      </c>
      <c r="H269" s="8">
        <v>9207</v>
      </c>
      <c r="I269" s="9">
        <f t="shared" si="8"/>
        <v>0</v>
      </c>
      <c r="J269" s="8">
        <v>9207</v>
      </c>
      <c r="K269" s="8">
        <v>0</v>
      </c>
      <c r="L269" s="43">
        <f t="shared" si="9"/>
        <v>-1</v>
      </c>
    </row>
    <row r="270" spans="1:13" ht="17.100000000000001" customHeight="1">
      <c r="A270" s="62" t="s">
        <v>20</v>
      </c>
      <c r="B270" s="62" t="s">
        <v>43</v>
      </c>
      <c r="C270" s="62" t="s">
        <v>22</v>
      </c>
      <c r="D270" s="62" t="s">
        <v>254</v>
      </c>
      <c r="E270" s="62" t="s">
        <v>28</v>
      </c>
      <c r="F270" s="62" t="s">
        <v>50</v>
      </c>
      <c r="G270" s="1" t="s">
        <v>51</v>
      </c>
      <c r="H270" s="8">
        <v>45000</v>
      </c>
      <c r="I270" s="9">
        <f t="shared" si="8"/>
        <v>0</v>
      </c>
      <c r="J270" s="8">
        <v>45000</v>
      </c>
      <c r="K270" s="8">
        <v>0</v>
      </c>
      <c r="L270" s="43">
        <f t="shared" si="9"/>
        <v>-1</v>
      </c>
    </row>
    <row r="271" spans="1:13" ht="17.100000000000001" customHeight="1">
      <c r="A271" s="62" t="s">
        <v>20</v>
      </c>
      <c r="B271" s="62" t="s">
        <v>43</v>
      </c>
      <c r="C271" s="62" t="s">
        <v>22</v>
      </c>
      <c r="D271" s="62" t="s">
        <v>254</v>
      </c>
      <c r="E271" s="62" t="s">
        <v>28</v>
      </c>
      <c r="F271" s="62" t="s">
        <v>54</v>
      </c>
      <c r="G271" s="63" t="s">
        <v>257</v>
      </c>
      <c r="H271" s="8">
        <v>2500</v>
      </c>
      <c r="I271" s="9">
        <f t="shared" si="8"/>
        <v>0</v>
      </c>
      <c r="J271" s="8">
        <v>2500</v>
      </c>
      <c r="K271" s="8">
        <v>11250</v>
      </c>
      <c r="L271" s="9">
        <f t="shared" si="9"/>
        <v>3.5</v>
      </c>
    </row>
    <row r="272" spans="1:13" ht="17.100000000000001" customHeight="1">
      <c r="A272" s="25" t="s">
        <v>20</v>
      </c>
      <c r="B272" s="25" t="s">
        <v>43</v>
      </c>
      <c r="C272" s="25" t="s">
        <v>22</v>
      </c>
      <c r="D272" s="25" t="s">
        <v>254</v>
      </c>
      <c r="E272" s="25" t="s">
        <v>28</v>
      </c>
      <c r="F272" s="25" t="s">
        <v>58</v>
      </c>
      <c r="G272" s="1" t="s">
        <v>116</v>
      </c>
      <c r="H272" s="8">
        <v>500</v>
      </c>
      <c r="I272" s="9">
        <f t="shared" si="8"/>
        <v>0</v>
      </c>
      <c r="J272" s="8">
        <v>500</v>
      </c>
      <c r="K272" s="8">
        <v>0</v>
      </c>
      <c r="L272" s="43">
        <f t="shared" si="9"/>
        <v>-1</v>
      </c>
    </row>
    <row r="273" spans="1:13" ht="17.100000000000001" customHeight="1">
      <c r="A273" s="29" t="s">
        <v>20</v>
      </c>
      <c r="B273" s="29" t="s">
        <v>21</v>
      </c>
      <c r="C273" s="29" t="s">
        <v>22</v>
      </c>
      <c r="D273" s="29" t="s">
        <v>258</v>
      </c>
      <c r="E273" s="29" t="s">
        <v>24</v>
      </c>
      <c r="F273" s="29" t="s">
        <v>21</v>
      </c>
      <c r="G273" s="57" t="s">
        <v>259</v>
      </c>
      <c r="H273" s="31">
        <f>SUM(H274:H279)</f>
        <v>164713</v>
      </c>
      <c r="I273" s="9">
        <f t="shared" si="8"/>
        <v>0</v>
      </c>
      <c r="J273" s="31">
        <f>SUM(J274:J279)</f>
        <v>164713</v>
      </c>
      <c r="K273" s="31">
        <f>SUM(K274:K279)</f>
        <v>216020</v>
      </c>
      <c r="L273" s="9">
        <f t="shared" si="9"/>
        <v>0.31149332475275177</v>
      </c>
    </row>
    <row r="274" spans="1:13" ht="17.100000000000001" customHeight="1">
      <c r="A274" s="29" t="s">
        <v>20</v>
      </c>
      <c r="B274" s="29" t="s">
        <v>42</v>
      </c>
      <c r="C274" s="29" t="s">
        <v>22</v>
      </c>
      <c r="D274" s="29" t="s">
        <v>258</v>
      </c>
      <c r="E274" s="29" t="s">
        <v>28</v>
      </c>
      <c r="F274" s="29" t="s">
        <v>39</v>
      </c>
      <c r="G274" s="10" t="s">
        <v>217</v>
      </c>
      <c r="H274" s="31">
        <v>101866</v>
      </c>
      <c r="I274" s="9">
        <f t="shared" si="8"/>
        <v>0</v>
      </c>
      <c r="J274" s="31">
        <v>101866</v>
      </c>
      <c r="K274" s="31">
        <v>140299</v>
      </c>
      <c r="L274" s="9">
        <f t="shared" si="9"/>
        <v>0.37728977283882748</v>
      </c>
    </row>
    <row r="275" spans="1:13" ht="17.100000000000001" customHeight="1">
      <c r="A275" s="25" t="s">
        <v>20</v>
      </c>
      <c r="B275" s="25" t="s">
        <v>42</v>
      </c>
      <c r="C275" s="25" t="s">
        <v>22</v>
      </c>
      <c r="D275" s="25" t="s">
        <v>258</v>
      </c>
      <c r="E275" s="25" t="s">
        <v>28</v>
      </c>
      <c r="F275" s="25" t="s">
        <v>46</v>
      </c>
      <c r="G275" s="1" t="s">
        <v>47</v>
      </c>
      <c r="H275" s="8">
        <v>24804</v>
      </c>
      <c r="I275" s="9">
        <f t="shared" si="8"/>
        <v>0</v>
      </c>
      <c r="J275" s="8">
        <v>24804</v>
      </c>
      <c r="K275" s="8">
        <v>34163</v>
      </c>
      <c r="L275" s="9">
        <f t="shared" si="9"/>
        <v>0.37731817448798582</v>
      </c>
      <c r="M275" s="46">
        <f>K275/K274</f>
        <v>0.24350137919728579</v>
      </c>
    </row>
    <row r="276" spans="1:13" ht="17.100000000000001" customHeight="1">
      <c r="A276" s="25" t="s">
        <v>20</v>
      </c>
      <c r="B276" s="25" t="s">
        <v>42</v>
      </c>
      <c r="C276" s="25" t="s">
        <v>22</v>
      </c>
      <c r="D276" s="25" t="s">
        <v>258</v>
      </c>
      <c r="E276" s="25" t="s">
        <v>28</v>
      </c>
      <c r="F276" s="25" t="s">
        <v>48</v>
      </c>
      <c r="G276" s="1" t="s">
        <v>49</v>
      </c>
      <c r="H276" s="8">
        <v>7793</v>
      </c>
      <c r="I276" s="9">
        <f t="shared" si="8"/>
        <v>0</v>
      </c>
      <c r="J276" s="8">
        <v>7793</v>
      </c>
      <c r="K276" s="8">
        <v>10733</v>
      </c>
      <c r="L276" s="9">
        <f t="shared" si="9"/>
        <v>0.37726164506608495</v>
      </c>
      <c r="M276" s="46">
        <f>K276/K274</f>
        <v>7.6500901645770822E-2</v>
      </c>
    </row>
    <row r="277" spans="1:13" ht="17.100000000000001" customHeight="1">
      <c r="A277" s="25" t="s">
        <v>20</v>
      </c>
      <c r="B277" s="25" t="s">
        <v>42</v>
      </c>
      <c r="C277" s="25" t="s">
        <v>22</v>
      </c>
      <c r="D277" s="25" t="s">
        <v>258</v>
      </c>
      <c r="E277" s="25" t="s">
        <v>28</v>
      </c>
      <c r="F277" s="25" t="s">
        <v>260</v>
      </c>
      <c r="G277" s="1" t="s">
        <v>51</v>
      </c>
      <c r="H277" s="8">
        <v>22500</v>
      </c>
      <c r="I277" s="9">
        <f t="shared" si="8"/>
        <v>0</v>
      </c>
      <c r="J277" s="8">
        <v>22500</v>
      </c>
      <c r="K277" s="8">
        <v>22825</v>
      </c>
      <c r="L277" s="9">
        <f t="shared" si="9"/>
        <v>1.4444444444444444E-2</v>
      </c>
      <c r="M277" s="46">
        <f>K277/K274</f>
        <v>0.16268825864760261</v>
      </c>
    </row>
    <row r="278" spans="1:13" ht="17.100000000000001" customHeight="1">
      <c r="A278" s="25" t="s">
        <v>20</v>
      </c>
      <c r="B278" s="25" t="s">
        <v>42</v>
      </c>
      <c r="C278" s="25" t="s">
        <v>22</v>
      </c>
      <c r="D278" s="25" t="s">
        <v>258</v>
      </c>
      <c r="E278" s="25" t="s">
        <v>28</v>
      </c>
      <c r="F278" s="25" t="s">
        <v>54</v>
      </c>
      <c r="G278" s="1" t="s">
        <v>114</v>
      </c>
      <c r="H278" s="8">
        <v>250</v>
      </c>
      <c r="I278" s="9">
        <f t="shared" si="8"/>
        <v>0</v>
      </c>
      <c r="J278" s="8">
        <v>250</v>
      </c>
      <c r="K278" s="8">
        <v>500</v>
      </c>
      <c r="L278" s="44">
        <f t="shared" si="9"/>
        <v>1</v>
      </c>
    </row>
    <row r="279" spans="1:13" ht="17.100000000000001" customHeight="1">
      <c r="A279" s="25" t="s">
        <v>20</v>
      </c>
      <c r="B279" s="25" t="s">
        <v>42</v>
      </c>
      <c r="C279" s="25" t="s">
        <v>22</v>
      </c>
      <c r="D279" s="25" t="s">
        <v>258</v>
      </c>
      <c r="E279" s="25" t="s">
        <v>28</v>
      </c>
      <c r="F279" s="25" t="s">
        <v>58</v>
      </c>
      <c r="G279" s="1" t="s">
        <v>116</v>
      </c>
      <c r="H279" s="8">
        <v>7500</v>
      </c>
      <c r="I279" s="9">
        <f t="shared" si="8"/>
        <v>0</v>
      </c>
      <c r="J279" s="8">
        <v>7500</v>
      </c>
      <c r="K279" s="8">
        <v>7500</v>
      </c>
      <c r="L279" s="9">
        <f t="shared" si="9"/>
        <v>0</v>
      </c>
    </row>
    <row r="280" spans="1:13" ht="17.100000000000001" customHeight="1">
      <c r="A280" s="29" t="s">
        <v>20</v>
      </c>
      <c r="B280" s="29" t="s">
        <v>21</v>
      </c>
      <c r="C280" s="29" t="s">
        <v>22</v>
      </c>
      <c r="D280" s="29" t="s">
        <v>261</v>
      </c>
      <c r="E280" s="29" t="s">
        <v>24</v>
      </c>
      <c r="F280" s="29" t="s">
        <v>21</v>
      </c>
      <c r="G280" s="57" t="s">
        <v>262</v>
      </c>
      <c r="H280" s="31">
        <f>SUM(H281:H287)</f>
        <v>168591</v>
      </c>
      <c r="I280" s="9">
        <f t="shared" si="8"/>
        <v>0</v>
      </c>
      <c r="J280" s="31">
        <f>SUM(J281:J287)</f>
        <v>168591</v>
      </c>
      <c r="K280" s="31">
        <f>SUM(K281:K287)</f>
        <v>168142</v>
      </c>
      <c r="L280" s="9">
        <f t="shared" si="9"/>
        <v>-2.6632501141816587E-3</v>
      </c>
    </row>
    <row r="281" spans="1:13" ht="17.100000000000001" customHeight="1">
      <c r="A281" s="29" t="s">
        <v>20</v>
      </c>
      <c r="B281" s="29" t="s">
        <v>102</v>
      </c>
      <c r="C281" s="29" t="s">
        <v>22</v>
      </c>
      <c r="D281" s="29" t="s">
        <v>261</v>
      </c>
      <c r="E281" s="29" t="s">
        <v>28</v>
      </c>
      <c r="F281" s="29" t="s">
        <v>39</v>
      </c>
      <c r="G281" s="10" t="s">
        <v>217</v>
      </c>
      <c r="H281" s="31">
        <v>98155</v>
      </c>
      <c r="I281" s="9">
        <f t="shared" si="8"/>
        <v>0</v>
      </c>
      <c r="J281" s="31">
        <v>98155</v>
      </c>
      <c r="K281" s="31">
        <v>101746</v>
      </c>
      <c r="L281" s="9">
        <f t="shared" si="9"/>
        <v>3.6584993123121592E-2</v>
      </c>
    </row>
    <row r="282" spans="1:13" ht="17.100000000000001" customHeight="1">
      <c r="A282" s="25" t="s">
        <v>20</v>
      </c>
      <c r="B282" s="25" t="s">
        <v>102</v>
      </c>
      <c r="C282" s="25" t="s">
        <v>22</v>
      </c>
      <c r="D282" s="25" t="s">
        <v>261</v>
      </c>
      <c r="E282" s="25" t="s">
        <v>28</v>
      </c>
      <c r="F282" s="25" t="s">
        <v>46</v>
      </c>
      <c r="G282" s="1" t="s">
        <v>47</v>
      </c>
      <c r="H282" s="8">
        <v>23901</v>
      </c>
      <c r="I282" s="9">
        <f t="shared" si="8"/>
        <v>0</v>
      </c>
      <c r="J282" s="8">
        <v>23901</v>
      </c>
      <c r="K282" s="8">
        <v>24775</v>
      </c>
      <c r="L282" s="9">
        <f t="shared" si="9"/>
        <v>3.6567507635663778E-2</v>
      </c>
      <c r="M282" s="46">
        <f>K282/K281</f>
        <v>0.24349851591217345</v>
      </c>
    </row>
    <row r="283" spans="1:13" ht="17.100000000000001" customHeight="1">
      <c r="A283" s="25" t="s">
        <v>20</v>
      </c>
      <c r="B283" s="25" t="s">
        <v>102</v>
      </c>
      <c r="C283" s="25" t="s">
        <v>22</v>
      </c>
      <c r="D283" s="25" t="s">
        <v>261</v>
      </c>
      <c r="E283" s="25" t="s">
        <v>28</v>
      </c>
      <c r="F283" s="25" t="s">
        <v>48</v>
      </c>
      <c r="G283" s="1" t="s">
        <v>49</v>
      </c>
      <c r="H283" s="8">
        <v>7509</v>
      </c>
      <c r="I283" s="9">
        <f t="shared" si="8"/>
        <v>0</v>
      </c>
      <c r="J283" s="8">
        <v>7509</v>
      </c>
      <c r="K283" s="8">
        <v>7784</v>
      </c>
      <c r="L283" s="9">
        <f t="shared" si="9"/>
        <v>3.662271940338261E-2</v>
      </c>
      <c r="M283" s="46">
        <f>K283/K281</f>
        <v>7.650423603876319E-2</v>
      </c>
    </row>
    <row r="284" spans="1:13" ht="17.100000000000001" customHeight="1">
      <c r="A284" s="25" t="s">
        <v>20</v>
      </c>
      <c r="B284" s="25" t="s">
        <v>102</v>
      </c>
      <c r="C284" s="25" t="s">
        <v>22</v>
      </c>
      <c r="D284" s="25" t="s">
        <v>261</v>
      </c>
      <c r="E284" s="25" t="s">
        <v>28</v>
      </c>
      <c r="F284" s="25" t="s">
        <v>50</v>
      </c>
      <c r="G284" s="1" t="s">
        <v>51</v>
      </c>
      <c r="H284" s="8">
        <v>30063</v>
      </c>
      <c r="I284" s="9">
        <f t="shared" si="8"/>
        <v>0</v>
      </c>
      <c r="J284" s="8">
        <v>30063</v>
      </c>
      <c r="K284" s="8">
        <v>19826</v>
      </c>
      <c r="L284" s="43">
        <f t="shared" si="9"/>
        <v>-0.34051824501879385</v>
      </c>
      <c r="M284" s="46">
        <f>K284/K281</f>
        <v>0.19485778310695262</v>
      </c>
    </row>
    <row r="285" spans="1:13" ht="17.100000000000001" customHeight="1">
      <c r="A285" s="25" t="s">
        <v>20</v>
      </c>
      <c r="B285" s="25" t="s">
        <v>102</v>
      </c>
      <c r="C285" s="25" t="s">
        <v>22</v>
      </c>
      <c r="D285" s="25" t="s">
        <v>261</v>
      </c>
      <c r="E285" s="25" t="s">
        <v>28</v>
      </c>
      <c r="F285" s="25" t="s">
        <v>58</v>
      </c>
      <c r="G285" s="1" t="s">
        <v>116</v>
      </c>
      <c r="H285" s="8">
        <v>8463</v>
      </c>
      <c r="I285" s="9">
        <f t="shared" si="8"/>
        <v>0</v>
      </c>
      <c r="J285" s="8">
        <v>8463</v>
      </c>
      <c r="K285" s="8">
        <v>5000</v>
      </c>
      <c r="L285" s="43">
        <f t="shared" si="9"/>
        <v>-0.40919295758005436</v>
      </c>
    </row>
    <row r="286" spans="1:13" ht="17.100000000000001" customHeight="1">
      <c r="A286" s="25" t="s">
        <v>20</v>
      </c>
      <c r="B286" s="25" t="s">
        <v>102</v>
      </c>
      <c r="C286" s="25" t="s">
        <v>22</v>
      </c>
      <c r="D286" s="25" t="s">
        <v>261</v>
      </c>
      <c r="E286" s="25" t="s">
        <v>28</v>
      </c>
      <c r="F286" s="25" t="s">
        <v>94</v>
      </c>
      <c r="G286" s="1" t="s">
        <v>129</v>
      </c>
      <c r="H286" s="8">
        <v>500</v>
      </c>
      <c r="I286" s="9">
        <f t="shared" si="8"/>
        <v>0</v>
      </c>
      <c r="J286" s="8">
        <v>500</v>
      </c>
      <c r="K286" s="8">
        <v>2000</v>
      </c>
      <c r="L286" s="44">
        <f t="shared" si="9"/>
        <v>3</v>
      </c>
    </row>
    <row r="287" spans="1:13" ht="17.100000000000001" customHeight="1">
      <c r="A287" s="25" t="s">
        <v>20</v>
      </c>
      <c r="B287" s="25" t="s">
        <v>102</v>
      </c>
      <c r="C287" s="25" t="s">
        <v>22</v>
      </c>
      <c r="D287" s="25" t="s">
        <v>261</v>
      </c>
      <c r="E287" s="25" t="s">
        <v>28</v>
      </c>
      <c r="F287" s="25" t="s">
        <v>263</v>
      </c>
      <c r="G287" s="1" t="s">
        <v>160</v>
      </c>
      <c r="H287" s="8">
        <v>0</v>
      </c>
      <c r="I287" s="9" t="e">
        <f t="shared" si="8"/>
        <v>#DIV/0!</v>
      </c>
      <c r="J287" s="8">
        <v>0</v>
      </c>
      <c r="K287" s="8">
        <v>7011</v>
      </c>
      <c r="L287" s="9" t="e">
        <f t="shared" si="9"/>
        <v>#DIV/0!</v>
      </c>
    </row>
    <row r="288" spans="1:13" ht="17.100000000000001" customHeight="1">
      <c r="A288" s="29" t="s">
        <v>20</v>
      </c>
      <c r="B288" s="29" t="s">
        <v>21</v>
      </c>
      <c r="C288" s="29" t="s">
        <v>22</v>
      </c>
      <c r="D288" s="29" t="s">
        <v>264</v>
      </c>
      <c r="E288" s="29" t="s">
        <v>24</v>
      </c>
      <c r="F288" s="29" t="s">
        <v>21</v>
      </c>
      <c r="G288" s="57" t="s">
        <v>265</v>
      </c>
      <c r="H288" s="31">
        <f>SUM(H289:H294)</f>
        <v>274046</v>
      </c>
      <c r="I288" s="9">
        <f t="shared" si="8"/>
        <v>0</v>
      </c>
      <c r="J288" s="31">
        <f>SUM(J289:J294)</f>
        <v>274046</v>
      </c>
      <c r="K288" s="31">
        <f>SUM(K289:K294)</f>
        <v>321149</v>
      </c>
      <c r="L288" s="9">
        <f t="shared" si="9"/>
        <v>0.17187990337388614</v>
      </c>
    </row>
    <row r="289" spans="1:13" ht="17.100000000000001" customHeight="1">
      <c r="A289" s="29" t="s">
        <v>20</v>
      </c>
      <c r="B289" s="29" t="s">
        <v>43</v>
      </c>
      <c r="C289" s="29" t="s">
        <v>22</v>
      </c>
      <c r="D289" s="29" t="s">
        <v>264</v>
      </c>
      <c r="E289" s="29" t="s">
        <v>216</v>
      </c>
      <c r="F289" s="29" t="s">
        <v>266</v>
      </c>
      <c r="G289" s="10" t="s">
        <v>217</v>
      </c>
      <c r="H289" s="31">
        <v>181734</v>
      </c>
      <c r="I289" s="9">
        <f t="shared" si="8"/>
        <v>0</v>
      </c>
      <c r="J289" s="31">
        <v>181734</v>
      </c>
      <c r="K289" s="31">
        <v>222139</v>
      </c>
      <c r="L289" s="9">
        <f t="shared" si="9"/>
        <v>0.22233043899325389</v>
      </c>
    </row>
    <row r="290" spans="1:13" ht="17.100000000000001" customHeight="1">
      <c r="A290" s="25" t="s">
        <v>20</v>
      </c>
      <c r="B290" s="25" t="s">
        <v>43</v>
      </c>
      <c r="C290" s="25" t="s">
        <v>22</v>
      </c>
      <c r="D290" s="25" t="s">
        <v>264</v>
      </c>
      <c r="E290" s="25" t="s">
        <v>216</v>
      </c>
      <c r="F290" s="25" t="s">
        <v>46</v>
      </c>
      <c r="G290" s="1" t="s">
        <v>47</v>
      </c>
      <c r="H290" s="8">
        <v>44252</v>
      </c>
      <c r="I290" s="9">
        <f t="shared" si="8"/>
        <v>0</v>
      </c>
      <c r="J290" s="8">
        <v>44252</v>
      </c>
      <c r="K290" s="8">
        <v>54091</v>
      </c>
      <c r="L290" s="9">
        <f t="shared" si="9"/>
        <v>0.22234023320979843</v>
      </c>
      <c r="M290" s="46">
        <f>K290/K289</f>
        <v>0.2435006910087828</v>
      </c>
    </row>
    <row r="291" spans="1:13" ht="17.100000000000001" customHeight="1">
      <c r="A291" s="25" t="s">
        <v>20</v>
      </c>
      <c r="B291" s="25" t="s">
        <v>43</v>
      </c>
      <c r="C291" s="25" t="s">
        <v>22</v>
      </c>
      <c r="D291" s="25" t="s">
        <v>264</v>
      </c>
      <c r="E291" s="25" t="s">
        <v>216</v>
      </c>
      <c r="F291" s="25" t="s">
        <v>48</v>
      </c>
      <c r="G291" s="1" t="s">
        <v>49</v>
      </c>
      <c r="H291" s="8">
        <v>13903</v>
      </c>
      <c r="I291" s="9">
        <f t="shared" si="8"/>
        <v>0</v>
      </c>
      <c r="J291" s="8">
        <v>13903</v>
      </c>
      <c r="K291" s="8">
        <v>16994</v>
      </c>
      <c r="L291" s="9">
        <f t="shared" si="9"/>
        <v>0.22232611666546789</v>
      </c>
      <c r="M291" s="46">
        <f>K291/K289</f>
        <v>7.6501649867875512E-2</v>
      </c>
    </row>
    <row r="292" spans="1:13" ht="17.100000000000001" customHeight="1">
      <c r="A292" s="25" t="s">
        <v>20</v>
      </c>
      <c r="B292" s="25" t="s">
        <v>43</v>
      </c>
      <c r="C292" s="25" t="s">
        <v>22</v>
      </c>
      <c r="D292" s="25" t="s">
        <v>264</v>
      </c>
      <c r="E292" s="25" t="s">
        <v>216</v>
      </c>
      <c r="F292" s="25" t="s">
        <v>50</v>
      </c>
      <c r="G292" s="1" t="s">
        <v>51</v>
      </c>
      <c r="H292" s="8">
        <v>23907</v>
      </c>
      <c r="I292" s="9">
        <f t="shared" si="8"/>
        <v>0</v>
      </c>
      <c r="J292" s="8">
        <v>23907</v>
      </c>
      <c r="K292" s="8">
        <v>12675</v>
      </c>
      <c r="L292" s="9">
        <f t="shared" si="9"/>
        <v>-0.46982055464926592</v>
      </c>
      <c r="M292" s="46">
        <f>K292/K289</f>
        <v>5.7058868546270576E-2</v>
      </c>
    </row>
    <row r="293" spans="1:13" ht="17.100000000000001" customHeight="1">
      <c r="A293" s="25" t="s">
        <v>20</v>
      </c>
      <c r="B293" s="25" t="s">
        <v>43</v>
      </c>
      <c r="C293" s="25" t="s">
        <v>22</v>
      </c>
      <c r="D293" s="25" t="s">
        <v>264</v>
      </c>
      <c r="E293" s="25" t="s">
        <v>216</v>
      </c>
      <c r="F293" s="25" t="s">
        <v>56</v>
      </c>
      <c r="G293" s="1" t="s">
        <v>115</v>
      </c>
      <c r="H293" s="8">
        <v>2750</v>
      </c>
      <c r="I293" s="9">
        <f t="shared" si="8"/>
        <v>0</v>
      </c>
      <c r="J293" s="8">
        <v>2750</v>
      </c>
      <c r="K293" s="8">
        <v>2750</v>
      </c>
      <c r="L293" s="9">
        <f t="shared" si="9"/>
        <v>0</v>
      </c>
    </row>
    <row r="294" spans="1:13" ht="17.100000000000001" customHeight="1">
      <c r="A294" s="25" t="s">
        <v>20</v>
      </c>
      <c r="B294" s="25" t="s">
        <v>43</v>
      </c>
      <c r="C294" s="25" t="s">
        <v>22</v>
      </c>
      <c r="D294" s="25" t="s">
        <v>264</v>
      </c>
      <c r="E294" s="25" t="s">
        <v>216</v>
      </c>
      <c r="F294" s="25" t="s">
        <v>58</v>
      </c>
      <c r="G294" s="1" t="s">
        <v>116</v>
      </c>
      <c r="H294" s="8">
        <v>7500</v>
      </c>
      <c r="I294" s="9">
        <f t="shared" si="8"/>
        <v>0</v>
      </c>
      <c r="J294" s="8">
        <v>7500</v>
      </c>
      <c r="K294" s="8">
        <v>12500</v>
      </c>
      <c r="L294" s="44">
        <f t="shared" si="9"/>
        <v>0.66666666666666663</v>
      </c>
    </row>
    <row r="295" spans="1:13" ht="17.100000000000001" customHeight="1">
      <c r="A295" s="29" t="s">
        <v>20</v>
      </c>
      <c r="B295" s="29" t="s">
        <v>21</v>
      </c>
      <c r="C295" s="29" t="s">
        <v>22</v>
      </c>
      <c r="D295" s="29" t="s">
        <v>267</v>
      </c>
      <c r="E295" s="29" t="s">
        <v>24</v>
      </c>
      <c r="F295" s="29" t="s">
        <v>21</v>
      </c>
      <c r="G295" s="57" t="s">
        <v>268</v>
      </c>
      <c r="H295" s="31">
        <f>SUM(H296:H298)</f>
        <v>712272</v>
      </c>
      <c r="I295" s="9">
        <f t="shared" si="8"/>
        <v>0</v>
      </c>
      <c r="J295" s="31">
        <f>SUM(J296:J298)</f>
        <v>712272</v>
      </c>
      <c r="K295" s="31">
        <f>SUM(K296:K298)</f>
        <v>829010</v>
      </c>
      <c r="L295" s="9">
        <f t="shared" si="9"/>
        <v>0.16389525349866343</v>
      </c>
    </row>
    <row r="296" spans="1:13" ht="17.100000000000001" customHeight="1">
      <c r="A296" s="29" t="s">
        <v>20</v>
      </c>
      <c r="B296" s="29" t="s">
        <v>43</v>
      </c>
      <c r="C296" s="29" t="s">
        <v>22</v>
      </c>
      <c r="D296" s="29" t="s">
        <v>267</v>
      </c>
      <c r="E296" s="29" t="s">
        <v>28</v>
      </c>
      <c r="F296" s="29" t="s">
        <v>71</v>
      </c>
      <c r="G296" s="10" t="s">
        <v>217</v>
      </c>
      <c r="H296" s="31">
        <v>539600</v>
      </c>
      <c r="I296" s="9">
        <f t="shared" si="8"/>
        <v>0</v>
      </c>
      <c r="J296" s="31">
        <v>539600</v>
      </c>
      <c r="K296" s="31">
        <v>628038</v>
      </c>
      <c r="L296" s="9">
        <f t="shared" si="9"/>
        <v>0.1638954781319496</v>
      </c>
    </row>
    <row r="297" spans="1:13" ht="17.100000000000001" customHeight="1">
      <c r="A297" s="25" t="s">
        <v>20</v>
      </c>
      <c r="B297" s="25" t="s">
        <v>43</v>
      </c>
      <c r="C297" s="25" t="s">
        <v>22</v>
      </c>
      <c r="D297" s="25" t="s">
        <v>267</v>
      </c>
      <c r="E297" s="25" t="s">
        <v>28</v>
      </c>
      <c r="F297" s="25" t="s">
        <v>46</v>
      </c>
      <c r="G297" s="1" t="s">
        <v>47</v>
      </c>
      <c r="H297" s="8">
        <v>131393</v>
      </c>
      <c r="I297" s="9">
        <f t="shared" si="8"/>
        <v>0</v>
      </c>
      <c r="J297" s="8">
        <v>131393</v>
      </c>
      <c r="K297" s="8">
        <v>152927</v>
      </c>
      <c r="L297" s="9">
        <f t="shared" si="9"/>
        <v>0.1638900093612293</v>
      </c>
    </row>
    <row r="298" spans="1:13" ht="17.100000000000001" customHeight="1">
      <c r="A298" s="25" t="s">
        <v>20</v>
      </c>
      <c r="B298" s="25" t="s">
        <v>43</v>
      </c>
      <c r="C298" s="25" t="s">
        <v>22</v>
      </c>
      <c r="D298" s="25" t="s">
        <v>267</v>
      </c>
      <c r="E298" s="25" t="s">
        <v>28</v>
      </c>
      <c r="F298" s="25" t="s">
        <v>48</v>
      </c>
      <c r="G298" s="1" t="s">
        <v>49</v>
      </c>
      <c r="H298" s="8">
        <v>41279</v>
      </c>
      <c r="I298" s="9">
        <f t="shared" si="8"/>
        <v>0</v>
      </c>
      <c r="J298" s="8">
        <v>41279</v>
      </c>
      <c r="K298" s="8">
        <v>48045</v>
      </c>
      <c r="L298" s="9">
        <f t="shared" si="9"/>
        <v>0.16390900942367789</v>
      </c>
    </row>
    <row r="299" spans="1:13" ht="17.100000000000001" customHeight="1">
      <c r="A299" s="29" t="s">
        <v>20</v>
      </c>
      <c r="B299" s="29" t="s">
        <v>21</v>
      </c>
      <c r="C299" s="29" t="s">
        <v>22</v>
      </c>
      <c r="D299" s="29" t="s">
        <v>269</v>
      </c>
      <c r="E299" s="29" t="s">
        <v>24</v>
      </c>
      <c r="F299" s="29" t="s">
        <v>21</v>
      </c>
      <c r="G299" s="57" t="s">
        <v>270</v>
      </c>
      <c r="H299" s="31">
        <f>SUM(H300:H303)</f>
        <v>19000</v>
      </c>
      <c r="I299" s="9">
        <f t="shared" si="8"/>
        <v>0</v>
      </c>
      <c r="J299" s="31">
        <f>SUM(J300:J303)</f>
        <v>19000</v>
      </c>
      <c r="K299" s="31">
        <f>SUM(K300:K303)</f>
        <v>19000</v>
      </c>
      <c r="L299" s="9">
        <f t="shared" si="9"/>
        <v>0</v>
      </c>
    </row>
    <row r="300" spans="1:13" ht="17.100000000000001" customHeight="1">
      <c r="A300" s="29" t="s">
        <v>20</v>
      </c>
      <c r="B300" s="29" t="s">
        <v>43</v>
      </c>
      <c r="C300" s="29" t="s">
        <v>22</v>
      </c>
      <c r="D300" s="29" t="s">
        <v>269</v>
      </c>
      <c r="E300" s="29" t="s">
        <v>28</v>
      </c>
      <c r="F300" s="29" t="s">
        <v>56</v>
      </c>
      <c r="G300" s="10" t="s">
        <v>115</v>
      </c>
      <c r="H300" s="31">
        <v>12500</v>
      </c>
      <c r="I300" s="9">
        <f t="shared" si="8"/>
        <v>0</v>
      </c>
      <c r="J300" s="31">
        <v>12500</v>
      </c>
      <c r="K300" s="31">
        <v>12500</v>
      </c>
      <c r="L300" s="9">
        <f t="shared" si="9"/>
        <v>0</v>
      </c>
    </row>
    <row r="301" spans="1:13" ht="17.100000000000001" customHeight="1">
      <c r="A301" s="25" t="s">
        <v>20</v>
      </c>
      <c r="B301" s="25" t="s">
        <v>102</v>
      </c>
      <c r="C301" s="25" t="s">
        <v>22</v>
      </c>
      <c r="D301" s="25" t="s">
        <v>269</v>
      </c>
      <c r="E301" s="25" t="s">
        <v>28</v>
      </c>
      <c r="F301" s="25" t="s">
        <v>58</v>
      </c>
      <c r="G301" s="1" t="s">
        <v>116</v>
      </c>
      <c r="H301" s="8">
        <v>500</v>
      </c>
      <c r="I301" s="9">
        <f t="shared" si="8"/>
        <v>0</v>
      </c>
      <c r="J301" s="8">
        <v>500</v>
      </c>
      <c r="K301" s="8">
        <v>500</v>
      </c>
      <c r="L301" s="9">
        <f t="shared" si="9"/>
        <v>0</v>
      </c>
    </row>
    <row r="302" spans="1:13" ht="17.100000000000001" customHeight="1">
      <c r="A302" s="25" t="s">
        <v>20</v>
      </c>
      <c r="B302" s="25" t="s">
        <v>43</v>
      </c>
      <c r="C302" s="25" t="s">
        <v>22</v>
      </c>
      <c r="D302" s="25" t="s">
        <v>269</v>
      </c>
      <c r="E302" s="25" t="s">
        <v>28</v>
      </c>
      <c r="F302" s="25" t="s">
        <v>58</v>
      </c>
      <c r="G302" s="1" t="s">
        <v>271</v>
      </c>
      <c r="H302" s="8">
        <v>1000</v>
      </c>
      <c r="I302" s="9">
        <f t="shared" si="8"/>
        <v>0</v>
      </c>
      <c r="J302" s="8">
        <v>1000</v>
      </c>
      <c r="K302" s="8">
        <v>1000</v>
      </c>
      <c r="L302" s="9">
        <f t="shared" si="9"/>
        <v>0</v>
      </c>
    </row>
    <row r="303" spans="1:13" ht="17.100000000000001" customHeight="1">
      <c r="A303" s="25" t="s">
        <v>20</v>
      </c>
      <c r="B303" s="25" t="s">
        <v>43</v>
      </c>
      <c r="C303" s="25" t="s">
        <v>22</v>
      </c>
      <c r="D303" s="25" t="s">
        <v>269</v>
      </c>
      <c r="E303" s="25" t="s">
        <v>28</v>
      </c>
      <c r="F303" s="25" t="s">
        <v>94</v>
      </c>
      <c r="G303" s="1" t="s">
        <v>272</v>
      </c>
      <c r="H303" s="8">
        <v>5000</v>
      </c>
      <c r="I303" s="9">
        <f t="shared" si="8"/>
        <v>0</v>
      </c>
      <c r="J303" s="8">
        <v>5000</v>
      </c>
      <c r="K303" s="8">
        <v>5000</v>
      </c>
      <c r="L303" s="9">
        <f t="shared" si="9"/>
        <v>0</v>
      </c>
    </row>
    <row r="304" spans="1:13" ht="17.100000000000001" customHeight="1">
      <c r="A304" s="64" t="s">
        <v>20</v>
      </c>
      <c r="B304" s="64" t="s">
        <v>21</v>
      </c>
      <c r="C304" s="64" t="s">
        <v>22</v>
      </c>
      <c r="D304" s="64" t="s">
        <v>273</v>
      </c>
      <c r="E304" s="64" t="s">
        <v>24</v>
      </c>
      <c r="F304" s="64" t="s">
        <v>21</v>
      </c>
      <c r="G304" s="65" t="s">
        <v>274</v>
      </c>
      <c r="H304" s="66">
        <f>+H305</f>
        <v>62136</v>
      </c>
      <c r="I304" s="9">
        <f t="shared" si="8"/>
        <v>0</v>
      </c>
      <c r="J304" s="66">
        <f>+J305</f>
        <v>62136</v>
      </c>
      <c r="K304" s="66">
        <f>+K305</f>
        <v>64687</v>
      </c>
      <c r="L304" s="9">
        <f t="shared" si="9"/>
        <v>4.1055104931118837E-2</v>
      </c>
    </row>
    <row r="305" spans="1:13" ht="17.100000000000001" customHeight="1">
      <c r="A305" s="25" t="s">
        <v>20</v>
      </c>
      <c r="B305" s="25" t="s">
        <v>102</v>
      </c>
      <c r="C305" s="25" t="s">
        <v>22</v>
      </c>
      <c r="D305" s="25" t="s">
        <v>273</v>
      </c>
      <c r="E305" s="25" t="s">
        <v>28</v>
      </c>
      <c r="F305" s="25" t="s">
        <v>58</v>
      </c>
      <c r="G305" s="1" t="s">
        <v>116</v>
      </c>
      <c r="H305" s="8">
        <v>62136</v>
      </c>
      <c r="I305" s="9">
        <f t="shared" si="8"/>
        <v>0</v>
      </c>
      <c r="J305" s="8">
        <v>62136</v>
      </c>
      <c r="K305" s="8">
        <v>64687</v>
      </c>
      <c r="L305" s="9">
        <f t="shared" si="9"/>
        <v>4.1055104931118837E-2</v>
      </c>
    </row>
    <row r="306" spans="1:13" ht="17.100000000000001" customHeight="1">
      <c r="A306" s="29" t="s">
        <v>20</v>
      </c>
      <c r="B306" s="29" t="s">
        <v>21</v>
      </c>
      <c r="C306" s="29" t="s">
        <v>22</v>
      </c>
      <c r="D306" s="29" t="s">
        <v>275</v>
      </c>
      <c r="E306" s="29" t="s">
        <v>24</v>
      </c>
      <c r="F306" s="29" t="s">
        <v>21</v>
      </c>
      <c r="G306" s="57" t="s">
        <v>276</v>
      </c>
      <c r="H306" s="31">
        <f>SUM(H307:H322)</f>
        <v>856227</v>
      </c>
      <c r="I306" s="9">
        <f t="shared" si="8"/>
        <v>0</v>
      </c>
      <c r="J306" s="31">
        <f>SUM(J307:J322)</f>
        <v>856227</v>
      </c>
      <c r="K306" s="31">
        <f>SUM(K307:K322)</f>
        <v>971592</v>
      </c>
      <c r="L306" s="9">
        <f t="shared" si="9"/>
        <v>0.13473646591382893</v>
      </c>
    </row>
    <row r="307" spans="1:13" ht="17.100000000000001" customHeight="1">
      <c r="A307" s="29" t="s">
        <v>20</v>
      </c>
      <c r="B307" s="29" t="s">
        <v>27</v>
      </c>
      <c r="C307" s="29" t="s">
        <v>22</v>
      </c>
      <c r="D307" s="29" t="s">
        <v>275</v>
      </c>
      <c r="E307" s="29" t="s">
        <v>28</v>
      </c>
      <c r="F307" s="29" t="s">
        <v>44</v>
      </c>
      <c r="G307" s="10" t="s">
        <v>277</v>
      </c>
      <c r="H307" s="31">
        <v>54118</v>
      </c>
      <c r="I307" s="9">
        <f t="shared" si="8"/>
        <v>0</v>
      </c>
      <c r="J307" s="31">
        <v>54118</v>
      </c>
      <c r="K307" s="31">
        <v>38215</v>
      </c>
      <c r="L307" s="43">
        <f t="shared" si="9"/>
        <v>-0.29385786614435122</v>
      </c>
    </row>
    <row r="308" spans="1:13" ht="17.100000000000001" customHeight="1">
      <c r="A308" s="25" t="s">
        <v>20</v>
      </c>
      <c r="B308" s="25" t="s">
        <v>32</v>
      </c>
      <c r="C308" s="25" t="s">
        <v>22</v>
      </c>
      <c r="D308" s="25" t="s">
        <v>275</v>
      </c>
      <c r="E308" s="25" t="s">
        <v>28</v>
      </c>
      <c r="F308" s="25" t="s">
        <v>44</v>
      </c>
      <c r="G308" s="1" t="s">
        <v>277</v>
      </c>
      <c r="H308" s="8">
        <v>26836</v>
      </c>
      <c r="I308" s="9">
        <f t="shared" si="8"/>
        <v>0</v>
      </c>
      <c r="J308" s="8">
        <v>26836</v>
      </c>
      <c r="K308" s="8">
        <v>25626</v>
      </c>
      <c r="L308" s="43">
        <f t="shared" si="9"/>
        <v>-4.5088686838575046E-2</v>
      </c>
    </row>
    <row r="309" spans="1:13" ht="17.100000000000001" customHeight="1">
      <c r="A309" s="25" t="s">
        <v>20</v>
      </c>
      <c r="B309" s="25" t="s">
        <v>34</v>
      </c>
      <c r="C309" s="25" t="s">
        <v>22</v>
      </c>
      <c r="D309" s="25" t="s">
        <v>275</v>
      </c>
      <c r="E309" s="25" t="s">
        <v>28</v>
      </c>
      <c r="F309" s="25" t="s">
        <v>44</v>
      </c>
      <c r="G309" s="1" t="s">
        <v>277</v>
      </c>
      <c r="H309" s="8">
        <v>27580</v>
      </c>
      <c r="I309" s="9">
        <f t="shared" si="8"/>
        <v>0</v>
      </c>
      <c r="J309" s="8">
        <v>27580</v>
      </c>
      <c r="K309" s="8">
        <v>29765</v>
      </c>
      <c r="L309" s="9">
        <f t="shared" si="9"/>
        <v>7.9224075416968812E-2</v>
      </c>
    </row>
    <row r="310" spans="1:13" ht="17.100000000000001" customHeight="1">
      <c r="A310" s="25" t="s">
        <v>20</v>
      </c>
      <c r="B310" s="25" t="s">
        <v>36</v>
      </c>
      <c r="C310" s="25" t="s">
        <v>22</v>
      </c>
      <c r="D310" s="25" t="s">
        <v>275</v>
      </c>
      <c r="E310" s="25" t="s">
        <v>28</v>
      </c>
      <c r="F310" s="25" t="s">
        <v>44</v>
      </c>
      <c r="G310" s="1" t="s">
        <v>277</v>
      </c>
      <c r="H310" s="8">
        <v>48231</v>
      </c>
      <c r="I310" s="9">
        <f t="shared" si="8"/>
        <v>0</v>
      </c>
      <c r="J310" s="8">
        <v>48231</v>
      </c>
      <c r="K310" s="8">
        <v>40790</v>
      </c>
      <c r="L310" s="43">
        <f t="shared" si="9"/>
        <v>-0.15427836868404138</v>
      </c>
    </row>
    <row r="311" spans="1:13" ht="17.100000000000001" customHeight="1">
      <c r="A311" s="25" t="s">
        <v>20</v>
      </c>
      <c r="B311" s="25" t="s">
        <v>38</v>
      </c>
      <c r="C311" s="25" t="s">
        <v>22</v>
      </c>
      <c r="D311" s="25" t="s">
        <v>275</v>
      </c>
      <c r="E311" s="25" t="s">
        <v>28</v>
      </c>
      <c r="F311" s="25" t="s">
        <v>44</v>
      </c>
      <c r="G311" s="1" t="s">
        <v>277</v>
      </c>
      <c r="H311" s="8">
        <v>48250</v>
      </c>
      <c r="I311" s="9">
        <f t="shared" si="8"/>
        <v>0</v>
      </c>
      <c r="J311" s="8">
        <v>48250</v>
      </c>
      <c r="K311" s="8">
        <v>29009</v>
      </c>
      <c r="L311" s="43">
        <f t="shared" si="9"/>
        <v>-0.39877720207253886</v>
      </c>
    </row>
    <row r="312" spans="1:13" ht="17.100000000000001" customHeight="1">
      <c r="A312" s="25" t="s">
        <v>20</v>
      </c>
      <c r="B312" s="25" t="s">
        <v>40</v>
      </c>
      <c r="C312" s="25" t="s">
        <v>22</v>
      </c>
      <c r="D312" s="25" t="s">
        <v>275</v>
      </c>
      <c r="E312" s="25" t="s">
        <v>28</v>
      </c>
      <c r="F312" s="25" t="s">
        <v>44</v>
      </c>
      <c r="G312" s="1" t="s">
        <v>277</v>
      </c>
      <c r="H312" s="8">
        <v>58691</v>
      </c>
      <c r="I312" s="9">
        <f t="shared" si="8"/>
        <v>0</v>
      </c>
      <c r="J312" s="8">
        <v>58691</v>
      </c>
      <c r="K312" s="8">
        <v>65801</v>
      </c>
      <c r="L312" s="9">
        <f t="shared" si="9"/>
        <v>0.12114293503262852</v>
      </c>
    </row>
    <row r="313" spans="1:13" ht="17.100000000000001" customHeight="1">
      <c r="A313" s="25" t="s">
        <v>20</v>
      </c>
      <c r="B313" s="25" t="s">
        <v>41</v>
      </c>
      <c r="C313" s="25" t="s">
        <v>22</v>
      </c>
      <c r="D313" s="25" t="s">
        <v>275</v>
      </c>
      <c r="E313" s="25" t="s">
        <v>28</v>
      </c>
      <c r="F313" s="25" t="s">
        <v>44</v>
      </c>
      <c r="G313" s="1" t="s">
        <v>277</v>
      </c>
      <c r="H313" s="8">
        <v>70673</v>
      </c>
      <c r="I313" s="9">
        <f t="shared" si="8"/>
        <v>0</v>
      </c>
      <c r="J313" s="8">
        <v>70673</v>
      </c>
      <c r="K313" s="8">
        <v>73305</v>
      </c>
      <c r="L313" s="9">
        <f t="shared" si="9"/>
        <v>3.7241945297355424E-2</v>
      </c>
    </row>
    <row r="314" spans="1:13" ht="17.100000000000001" customHeight="1">
      <c r="A314" s="25" t="s">
        <v>20</v>
      </c>
      <c r="B314" s="25" t="s">
        <v>42</v>
      </c>
      <c r="C314" s="25" t="s">
        <v>22</v>
      </c>
      <c r="D314" s="25" t="s">
        <v>275</v>
      </c>
      <c r="E314" s="25" t="s">
        <v>28</v>
      </c>
      <c r="F314" s="25" t="s">
        <v>44</v>
      </c>
      <c r="G314" s="1" t="s">
        <v>277</v>
      </c>
      <c r="H314" s="8">
        <v>125493</v>
      </c>
      <c r="I314" s="9">
        <f t="shared" si="8"/>
        <v>0</v>
      </c>
      <c r="J314" s="8">
        <v>125493</v>
      </c>
      <c r="K314" s="8">
        <v>125690</v>
      </c>
      <c r="L314" s="9">
        <f t="shared" si="9"/>
        <v>1.5698086745874272E-3</v>
      </c>
      <c r="M314" s="48">
        <f>SUM(K307:K314)</f>
        <v>428201</v>
      </c>
    </row>
    <row r="315" spans="1:13" ht="17.100000000000001" customHeight="1">
      <c r="A315" s="25" t="s">
        <v>20</v>
      </c>
      <c r="B315" s="25" t="s">
        <v>102</v>
      </c>
      <c r="C315" s="25" t="s">
        <v>22</v>
      </c>
      <c r="D315" s="25" t="s">
        <v>275</v>
      </c>
      <c r="E315" s="25" t="s">
        <v>28</v>
      </c>
      <c r="F315" s="25" t="s">
        <v>46</v>
      </c>
      <c r="G315" s="1" t="s">
        <v>47</v>
      </c>
      <c r="H315" s="8">
        <v>111979</v>
      </c>
      <c r="I315" s="9">
        <f t="shared" si="8"/>
        <v>0</v>
      </c>
      <c r="J315" s="8">
        <v>111979</v>
      </c>
      <c r="K315" s="8">
        <v>104267</v>
      </c>
      <c r="L315" s="43">
        <f t="shared" si="9"/>
        <v>-6.8870055992641482E-2</v>
      </c>
      <c r="M315" s="46">
        <f>K315/M314</f>
        <v>0.24350013194737985</v>
      </c>
    </row>
    <row r="316" spans="1:13" ht="17.100000000000001" customHeight="1">
      <c r="A316" s="25" t="s">
        <v>20</v>
      </c>
      <c r="B316" s="25" t="s">
        <v>102</v>
      </c>
      <c r="C316" s="25" t="s">
        <v>22</v>
      </c>
      <c r="D316" s="25" t="s">
        <v>275</v>
      </c>
      <c r="E316" s="25" t="s">
        <v>28</v>
      </c>
      <c r="F316" s="25" t="s">
        <v>48</v>
      </c>
      <c r="G316" s="1" t="s">
        <v>49</v>
      </c>
      <c r="H316" s="8">
        <v>35180</v>
      </c>
      <c r="I316" s="9">
        <f t="shared" si="8"/>
        <v>0</v>
      </c>
      <c r="J316" s="8">
        <v>35180</v>
      </c>
      <c r="K316" s="8">
        <v>32757</v>
      </c>
      <c r="L316" s="43">
        <f t="shared" si="9"/>
        <v>-6.8874360432063672E-2</v>
      </c>
      <c r="M316" s="46">
        <f>K316/M314</f>
        <v>7.6499120740026294E-2</v>
      </c>
    </row>
    <row r="317" spans="1:13" ht="17.100000000000001" customHeight="1">
      <c r="A317" s="25" t="s">
        <v>20</v>
      </c>
      <c r="B317" s="25" t="s">
        <v>102</v>
      </c>
      <c r="C317" s="25" t="s">
        <v>22</v>
      </c>
      <c r="D317" s="25" t="s">
        <v>275</v>
      </c>
      <c r="E317" s="25" t="s">
        <v>28</v>
      </c>
      <c r="F317" s="25" t="s">
        <v>50</v>
      </c>
      <c r="G317" s="1" t="s">
        <v>51</v>
      </c>
      <c r="H317" s="8">
        <v>0</v>
      </c>
      <c r="I317" s="9" t="e">
        <f t="shared" si="8"/>
        <v>#DIV/0!</v>
      </c>
      <c r="J317" s="8">
        <v>0</v>
      </c>
      <c r="K317" s="8">
        <v>30025</v>
      </c>
      <c r="L317" s="9" t="e">
        <f t="shared" si="9"/>
        <v>#DIV/0!</v>
      </c>
      <c r="M317" s="46">
        <f>K317/M314</f>
        <v>7.0118939470015254E-2</v>
      </c>
    </row>
    <row r="318" spans="1:13" ht="17.100000000000001" customHeight="1">
      <c r="A318" s="25" t="s">
        <v>20</v>
      </c>
      <c r="B318" s="25" t="s">
        <v>102</v>
      </c>
      <c r="C318" s="25" t="s">
        <v>22</v>
      </c>
      <c r="D318" s="25" t="s">
        <v>275</v>
      </c>
      <c r="E318" s="25" t="s">
        <v>28</v>
      </c>
      <c r="F318" s="25" t="s">
        <v>68</v>
      </c>
      <c r="G318" s="1" t="s">
        <v>114</v>
      </c>
      <c r="H318" s="8">
        <v>156946</v>
      </c>
      <c r="I318" s="9">
        <f t="shared" si="8"/>
        <v>0</v>
      </c>
      <c r="J318" s="8">
        <v>156946</v>
      </c>
      <c r="K318" s="8">
        <v>171342</v>
      </c>
      <c r="L318" s="9">
        <f t="shared" si="9"/>
        <v>9.1725816522880477E-2</v>
      </c>
    </row>
    <row r="319" spans="1:13" ht="17.100000000000001" customHeight="1">
      <c r="A319" s="25" t="s">
        <v>20</v>
      </c>
      <c r="B319" s="25" t="s">
        <v>102</v>
      </c>
      <c r="C319" s="25" t="s">
        <v>22</v>
      </c>
      <c r="D319" s="25" t="s">
        <v>275</v>
      </c>
      <c r="E319" s="25" t="s">
        <v>28</v>
      </c>
      <c r="F319" s="25" t="s">
        <v>56</v>
      </c>
      <c r="G319" s="1" t="s">
        <v>115</v>
      </c>
      <c r="H319" s="8">
        <v>37500</v>
      </c>
      <c r="I319" s="9">
        <f t="shared" si="8"/>
        <v>0</v>
      </c>
      <c r="J319" s="8">
        <v>37500</v>
      </c>
      <c r="K319" s="8">
        <v>82500</v>
      </c>
      <c r="L319" s="44">
        <f t="shared" si="9"/>
        <v>1.2</v>
      </c>
    </row>
    <row r="320" spans="1:13" ht="17.100000000000001" customHeight="1">
      <c r="A320" s="25" t="s">
        <v>20</v>
      </c>
      <c r="B320" s="25" t="s">
        <v>102</v>
      </c>
      <c r="C320" s="25" t="s">
        <v>22</v>
      </c>
      <c r="D320" s="25" t="s">
        <v>275</v>
      </c>
      <c r="E320" s="25" t="s">
        <v>28</v>
      </c>
      <c r="F320" s="25" t="s">
        <v>58</v>
      </c>
      <c r="G320" s="1" t="s">
        <v>278</v>
      </c>
      <c r="H320" s="8">
        <v>32500</v>
      </c>
      <c r="I320" s="9">
        <f t="shared" si="8"/>
        <v>0</v>
      </c>
      <c r="J320" s="8">
        <v>32500</v>
      </c>
      <c r="K320" s="8">
        <v>32500</v>
      </c>
      <c r="L320" s="9">
        <f t="shared" si="9"/>
        <v>0</v>
      </c>
      <c r="M320" s="56" t="s">
        <v>96</v>
      </c>
    </row>
    <row r="321" spans="1:13" ht="17.100000000000001" customHeight="1">
      <c r="A321" s="25" t="s">
        <v>20</v>
      </c>
      <c r="B321" s="25" t="s">
        <v>102</v>
      </c>
      <c r="C321" s="25" t="s">
        <v>22</v>
      </c>
      <c r="D321" s="25" t="s">
        <v>275</v>
      </c>
      <c r="E321" s="25" t="s">
        <v>28</v>
      </c>
      <c r="F321" s="62" t="s">
        <v>94</v>
      </c>
      <c r="G321" s="1" t="s">
        <v>129</v>
      </c>
      <c r="H321" s="8">
        <v>15750</v>
      </c>
      <c r="I321" s="9">
        <f t="shared" si="8"/>
        <v>0</v>
      </c>
      <c r="J321" s="8">
        <v>15750</v>
      </c>
      <c r="K321" s="8">
        <v>82500</v>
      </c>
      <c r="L321" s="44">
        <f t="shared" si="9"/>
        <v>4.2380952380952381</v>
      </c>
      <c r="M321" s="48">
        <f>K321+975000+4000</f>
        <v>1061500</v>
      </c>
    </row>
    <row r="322" spans="1:13" ht="17.100000000000001" customHeight="1">
      <c r="A322" s="25" t="s">
        <v>20</v>
      </c>
      <c r="B322" s="25" t="s">
        <v>102</v>
      </c>
      <c r="C322" s="25" t="s">
        <v>22</v>
      </c>
      <c r="D322" s="25" t="s">
        <v>275</v>
      </c>
      <c r="E322" s="25" t="s">
        <v>28</v>
      </c>
      <c r="F322" s="25" t="s">
        <v>279</v>
      </c>
      <c r="G322" s="1" t="s">
        <v>160</v>
      </c>
      <c r="H322" s="8">
        <v>6500</v>
      </c>
      <c r="I322" s="9">
        <f t="shared" si="8"/>
        <v>0</v>
      </c>
      <c r="J322" s="8">
        <v>6500</v>
      </c>
      <c r="K322" s="8">
        <v>7500</v>
      </c>
      <c r="L322" s="9">
        <f t="shared" si="9"/>
        <v>0.15384615384615385</v>
      </c>
    </row>
    <row r="323" spans="1:13" ht="17.100000000000001" customHeight="1">
      <c r="A323" s="29" t="s">
        <v>20</v>
      </c>
      <c r="B323" s="29" t="s">
        <v>21</v>
      </c>
      <c r="C323" s="29" t="s">
        <v>22</v>
      </c>
      <c r="D323" s="29" t="s">
        <v>280</v>
      </c>
      <c r="E323" s="29" t="s">
        <v>24</v>
      </c>
      <c r="F323" s="29" t="s">
        <v>21</v>
      </c>
      <c r="G323" s="57" t="s">
        <v>281</v>
      </c>
      <c r="H323" s="31">
        <f>SUM(H324:H328)</f>
        <v>186063</v>
      </c>
      <c r="I323" s="9">
        <f t="shared" si="8"/>
        <v>0</v>
      </c>
      <c r="J323" s="31">
        <f>SUM(J324:J328)</f>
        <v>186063</v>
      </c>
      <c r="K323" s="31">
        <f>SUM(K324:K328)</f>
        <v>220582</v>
      </c>
      <c r="L323" s="9">
        <f t="shared" si="9"/>
        <v>0.18552318300790593</v>
      </c>
    </row>
    <row r="324" spans="1:13" ht="17.100000000000001" customHeight="1">
      <c r="A324" s="29" t="s">
        <v>20</v>
      </c>
      <c r="B324" s="29" t="s">
        <v>102</v>
      </c>
      <c r="C324" s="29" t="s">
        <v>22</v>
      </c>
      <c r="D324" s="29" t="s">
        <v>280</v>
      </c>
      <c r="E324" s="29" t="s">
        <v>28</v>
      </c>
      <c r="F324" s="29" t="s">
        <v>39</v>
      </c>
      <c r="G324" s="10" t="s">
        <v>256</v>
      </c>
      <c r="H324" s="31">
        <v>139176</v>
      </c>
      <c r="I324" s="9">
        <f t="shared" si="8"/>
        <v>0</v>
      </c>
      <c r="J324" s="31">
        <v>139176</v>
      </c>
      <c r="K324" s="31">
        <v>162169</v>
      </c>
      <c r="L324" s="9">
        <f t="shared" si="9"/>
        <v>0.16520808185319308</v>
      </c>
      <c r="M324" s="48">
        <f>SUM(K324:K324)</f>
        <v>162169</v>
      </c>
    </row>
    <row r="325" spans="1:13" ht="17.100000000000001" customHeight="1">
      <c r="A325" s="25" t="s">
        <v>20</v>
      </c>
      <c r="B325" s="25" t="s">
        <v>102</v>
      </c>
      <c r="C325" s="25" t="s">
        <v>22</v>
      </c>
      <c r="D325" s="25" t="s">
        <v>280</v>
      </c>
      <c r="E325" s="25" t="s">
        <v>28</v>
      </c>
      <c r="F325" s="25" t="s">
        <v>46</v>
      </c>
      <c r="G325" s="1" t="s">
        <v>47</v>
      </c>
      <c r="H325" s="8">
        <v>30824</v>
      </c>
      <c r="I325" s="9">
        <f t="shared" si="8"/>
        <v>0</v>
      </c>
      <c r="J325" s="8">
        <v>30824</v>
      </c>
      <c r="K325" s="8">
        <v>39488</v>
      </c>
      <c r="L325" s="9">
        <f t="shared" si="9"/>
        <v>0.28107967817285234</v>
      </c>
      <c r="M325" s="46">
        <f>K325/M324</f>
        <v>0.24349906578939254</v>
      </c>
    </row>
    <row r="326" spans="1:13" ht="17.100000000000001" customHeight="1">
      <c r="A326" s="25" t="s">
        <v>20</v>
      </c>
      <c r="B326" s="25" t="s">
        <v>102</v>
      </c>
      <c r="C326" s="25" t="s">
        <v>22</v>
      </c>
      <c r="D326" s="25" t="s">
        <v>280</v>
      </c>
      <c r="E326" s="25" t="s">
        <v>28</v>
      </c>
      <c r="F326" s="25" t="s">
        <v>48</v>
      </c>
      <c r="G326" s="1" t="s">
        <v>49</v>
      </c>
      <c r="H326" s="8">
        <v>10587</v>
      </c>
      <c r="I326" s="9">
        <f t="shared" si="8"/>
        <v>0</v>
      </c>
      <c r="J326" s="8">
        <v>10587</v>
      </c>
      <c r="K326" s="8">
        <v>12406</v>
      </c>
      <c r="L326" s="9">
        <f t="shared" si="9"/>
        <v>0.17181448946821573</v>
      </c>
      <c r="M326" s="46">
        <f>K326/M324</f>
        <v>7.6500440898075464E-2</v>
      </c>
    </row>
    <row r="327" spans="1:13" ht="17.100000000000001" customHeight="1">
      <c r="A327" s="25" t="s">
        <v>20</v>
      </c>
      <c r="B327" s="25" t="s">
        <v>102</v>
      </c>
      <c r="C327" s="25" t="s">
        <v>22</v>
      </c>
      <c r="D327" s="25" t="s">
        <v>280</v>
      </c>
      <c r="E327" s="25" t="s">
        <v>28</v>
      </c>
      <c r="F327" s="25" t="s">
        <v>50</v>
      </c>
      <c r="G327" s="1" t="s">
        <v>51</v>
      </c>
      <c r="H327" s="8">
        <v>2688</v>
      </c>
      <c r="I327" s="9">
        <f t="shared" si="8"/>
        <v>0</v>
      </c>
      <c r="J327" s="8">
        <v>2688</v>
      </c>
      <c r="K327" s="8">
        <v>2769</v>
      </c>
      <c r="L327" s="9">
        <f t="shared" si="9"/>
        <v>3.0133928571428572E-2</v>
      </c>
      <c r="M327" s="46">
        <f>K327/M324</f>
        <v>1.7074780013442765E-2</v>
      </c>
    </row>
    <row r="328" spans="1:13" ht="17.100000000000001" customHeight="1">
      <c r="A328" s="25" t="s">
        <v>20</v>
      </c>
      <c r="B328" s="25" t="s">
        <v>102</v>
      </c>
      <c r="C328" s="25" t="s">
        <v>22</v>
      </c>
      <c r="D328" s="25" t="s">
        <v>280</v>
      </c>
      <c r="E328" s="25" t="s">
        <v>28</v>
      </c>
      <c r="F328" s="25" t="s">
        <v>58</v>
      </c>
      <c r="G328" s="1" t="s">
        <v>116</v>
      </c>
      <c r="H328" s="8">
        <v>2788</v>
      </c>
      <c r="I328" s="9">
        <f t="shared" ref="I328:I391" si="10">(J328-H328)/H328</f>
        <v>0</v>
      </c>
      <c r="J328" s="8">
        <v>2788</v>
      </c>
      <c r="K328" s="8">
        <v>3750</v>
      </c>
      <c r="L328" s="9">
        <f t="shared" ref="L328:L391" si="11">(K328-J328)/J328</f>
        <v>0.34505021520803442</v>
      </c>
    </row>
    <row r="329" spans="1:13" ht="17.100000000000001" customHeight="1">
      <c r="A329" s="29" t="s">
        <v>20</v>
      </c>
      <c r="B329" s="29" t="s">
        <v>21</v>
      </c>
      <c r="C329" s="29" t="s">
        <v>22</v>
      </c>
      <c r="D329" s="29" t="s">
        <v>282</v>
      </c>
      <c r="E329" s="29" t="s">
        <v>24</v>
      </c>
      <c r="F329" s="29" t="s">
        <v>21</v>
      </c>
      <c r="G329" s="57" t="s">
        <v>283</v>
      </c>
      <c r="H329" s="31">
        <f>SUM(H330:H338)</f>
        <v>4480365</v>
      </c>
      <c r="I329" s="9">
        <f t="shared" si="10"/>
        <v>0</v>
      </c>
      <c r="J329" s="31">
        <f>SUM(J330:J338)</f>
        <v>4480365</v>
      </c>
      <c r="K329" s="31">
        <f>SUM(K330:K338)</f>
        <v>4480365</v>
      </c>
      <c r="L329" s="9">
        <f t="shared" si="11"/>
        <v>0</v>
      </c>
    </row>
    <row r="330" spans="1:13" ht="17.100000000000001" customHeight="1">
      <c r="A330" s="29" t="s">
        <v>20</v>
      </c>
      <c r="B330" s="29" t="s">
        <v>102</v>
      </c>
      <c r="C330" s="29" t="s">
        <v>22</v>
      </c>
      <c r="D330" s="29" t="s">
        <v>282</v>
      </c>
      <c r="E330" s="29" t="s">
        <v>284</v>
      </c>
      <c r="F330" s="29" t="s">
        <v>167</v>
      </c>
      <c r="G330" s="10" t="s">
        <v>256</v>
      </c>
      <c r="H330" s="31">
        <v>985950</v>
      </c>
      <c r="I330" s="9">
        <f t="shared" si="10"/>
        <v>0</v>
      </c>
      <c r="J330" s="31">
        <v>985950</v>
      </c>
      <c r="K330" s="31">
        <v>1153822</v>
      </c>
      <c r="L330" s="9">
        <f t="shared" si="11"/>
        <v>0.1702642121811451</v>
      </c>
      <c r="M330" s="67"/>
    </row>
    <row r="331" spans="1:13" ht="17.100000000000001" customHeight="1">
      <c r="A331" s="25" t="s">
        <v>20</v>
      </c>
      <c r="B331" s="25" t="s">
        <v>102</v>
      </c>
      <c r="C331" s="25" t="s">
        <v>22</v>
      </c>
      <c r="D331" s="25" t="s">
        <v>282</v>
      </c>
      <c r="E331" s="25" t="s">
        <v>284</v>
      </c>
      <c r="F331" s="25" t="s">
        <v>46</v>
      </c>
      <c r="G331" s="1" t="s">
        <v>47</v>
      </c>
      <c r="H331" s="8">
        <v>240079</v>
      </c>
      <c r="I331" s="9">
        <f t="shared" si="10"/>
        <v>0</v>
      </c>
      <c r="J331" s="8">
        <v>240079</v>
      </c>
      <c r="K331" s="8">
        <v>280956</v>
      </c>
      <c r="L331" s="9">
        <f t="shared" si="11"/>
        <v>0.17026478784066912</v>
      </c>
      <c r="M331" s="46">
        <f>K331/K330</f>
        <v>0.24350029727288958</v>
      </c>
    </row>
    <row r="332" spans="1:13" ht="17.100000000000001" customHeight="1">
      <c r="A332" s="25" t="s">
        <v>20</v>
      </c>
      <c r="B332" s="25" t="s">
        <v>102</v>
      </c>
      <c r="C332" s="25" t="s">
        <v>22</v>
      </c>
      <c r="D332" s="25" t="s">
        <v>282</v>
      </c>
      <c r="E332" s="25" t="s">
        <v>284</v>
      </c>
      <c r="F332" s="25" t="s">
        <v>48</v>
      </c>
      <c r="G332" s="1" t="s">
        <v>49</v>
      </c>
      <c r="H332" s="8">
        <v>75425</v>
      </c>
      <c r="I332" s="9">
        <f t="shared" si="10"/>
        <v>0</v>
      </c>
      <c r="J332" s="8">
        <v>75425</v>
      </c>
      <c r="K332" s="8">
        <v>88267</v>
      </c>
      <c r="L332" s="9">
        <f t="shared" si="11"/>
        <v>0.17026184951939013</v>
      </c>
      <c r="M332" s="46">
        <f>K332/K330</f>
        <v>7.6499668059718057E-2</v>
      </c>
    </row>
    <row r="333" spans="1:13" ht="17.100000000000001" customHeight="1">
      <c r="A333" s="25" t="s">
        <v>20</v>
      </c>
      <c r="B333" s="25" t="s">
        <v>102</v>
      </c>
      <c r="C333" s="25" t="s">
        <v>22</v>
      </c>
      <c r="D333" s="25" t="s">
        <v>282</v>
      </c>
      <c r="E333" s="25" t="s">
        <v>284</v>
      </c>
      <c r="F333" s="25" t="s">
        <v>50</v>
      </c>
      <c r="G333" s="1" t="s">
        <v>51</v>
      </c>
      <c r="H333" s="8">
        <v>255661</v>
      </c>
      <c r="I333" s="9">
        <f t="shared" si="10"/>
        <v>0</v>
      </c>
      <c r="J333" s="8">
        <v>255661</v>
      </c>
      <c r="K333" s="8">
        <v>274759</v>
      </c>
      <c r="L333" s="9">
        <f t="shared" si="11"/>
        <v>7.4700482279268246E-2</v>
      </c>
      <c r="M333" s="46">
        <f>K333/K330</f>
        <v>0.2381294515098516</v>
      </c>
    </row>
    <row r="334" spans="1:13" ht="17.100000000000001" customHeight="1">
      <c r="A334" s="25" t="s">
        <v>20</v>
      </c>
      <c r="B334" s="25" t="s">
        <v>102</v>
      </c>
      <c r="C334" s="25" t="s">
        <v>22</v>
      </c>
      <c r="D334" s="25" t="s">
        <v>282</v>
      </c>
      <c r="E334" s="25" t="s">
        <v>284</v>
      </c>
      <c r="F334" s="25" t="s">
        <v>279</v>
      </c>
      <c r="G334" s="1" t="s">
        <v>160</v>
      </c>
      <c r="H334" s="8">
        <v>0</v>
      </c>
      <c r="I334" s="9" t="e">
        <f t="shared" si="10"/>
        <v>#DIV/0!</v>
      </c>
      <c r="J334" s="8">
        <v>0</v>
      </c>
      <c r="K334" s="8">
        <v>0</v>
      </c>
      <c r="L334" s="9" t="e">
        <f t="shared" si="11"/>
        <v>#DIV/0!</v>
      </c>
    </row>
    <row r="335" spans="1:13" ht="17.100000000000001" customHeight="1">
      <c r="A335" s="25" t="s">
        <v>93</v>
      </c>
      <c r="B335" s="25" t="s">
        <v>102</v>
      </c>
      <c r="C335" s="25" t="s">
        <v>22</v>
      </c>
      <c r="D335" s="25" t="s">
        <v>282</v>
      </c>
      <c r="E335" s="25" t="s">
        <v>284</v>
      </c>
      <c r="F335" s="25" t="s">
        <v>68</v>
      </c>
      <c r="G335" s="1" t="s">
        <v>114</v>
      </c>
      <c r="H335" s="8">
        <v>32500</v>
      </c>
      <c r="I335" s="9">
        <f t="shared" si="10"/>
        <v>0</v>
      </c>
      <c r="J335" s="8">
        <v>32500</v>
      </c>
      <c r="K335" s="8">
        <v>0</v>
      </c>
      <c r="L335" s="9">
        <f t="shared" si="11"/>
        <v>-1</v>
      </c>
    </row>
    <row r="336" spans="1:13" ht="17.100000000000001" customHeight="1">
      <c r="A336" s="25" t="s">
        <v>93</v>
      </c>
      <c r="B336" s="25" t="s">
        <v>102</v>
      </c>
      <c r="C336" s="25" t="s">
        <v>22</v>
      </c>
      <c r="D336" s="25" t="s">
        <v>282</v>
      </c>
      <c r="E336" s="25" t="s">
        <v>284</v>
      </c>
      <c r="F336" s="25" t="s">
        <v>56</v>
      </c>
      <c r="G336" s="1" t="s">
        <v>115</v>
      </c>
      <c r="H336" s="8">
        <v>15750</v>
      </c>
      <c r="I336" s="9">
        <f t="shared" si="10"/>
        <v>0</v>
      </c>
      <c r="J336" s="8">
        <v>15750</v>
      </c>
      <c r="K336" s="8">
        <v>15750</v>
      </c>
      <c r="L336" s="9">
        <f t="shared" si="11"/>
        <v>0</v>
      </c>
    </row>
    <row r="337" spans="1:13" ht="17.100000000000001" customHeight="1">
      <c r="A337" s="25" t="s">
        <v>93</v>
      </c>
      <c r="B337" s="25" t="s">
        <v>102</v>
      </c>
      <c r="C337" s="25" t="s">
        <v>22</v>
      </c>
      <c r="D337" s="25" t="s">
        <v>282</v>
      </c>
      <c r="E337" s="25" t="s">
        <v>284</v>
      </c>
      <c r="F337" s="25" t="s">
        <v>58</v>
      </c>
      <c r="G337" s="1" t="s">
        <v>116</v>
      </c>
      <c r="H337" s="8">
        <v>2250000</v>
      </c>
      <c r="I337" s="9">
        <f t="shared" si="10"/>
        <v>0</v>
      </c>
      <c r="J337" s="8">
        <v>2250000</v>
      </c>
      <c r="K337" s="8">
        <v>2516811</v>
      </c>
      <c r="L337" s="9">
        <f t="shared" si="11"/>
        <v>0.11858266666666667</v>
      </c>
    </row>
    <row r="338" spans="1:13" ht="17.100000000000001" customHeight="1">
      <c r="A338" s="25" t="s">
        <v>93</v>
      </c>
      <c r="B338" s="25" t="s">
        <v>102</v>
      </c>
      <c r="C338" s="25" t="s">
        <v>22</v>
      </c>
      <c r="D338" s="25" t="s">
        <v>282</v>
      </c>
      <c r="E338" s="25" t="s">
        <v>284</v>
      </c>
      <c r="F338" s="25" t="s">
        <v>279</v>
      </c>
      <c r="G338" s="1" t="s">
        <v>160</v>
      </c>
      <c r="H338" s="8">
        <v>625000</v>
      </c>
      <c r="I338" s="9">
        <f t="shared" si="10"/>
        <v>0</v>
      </c>
      <c r="J338" s="8">
        <v>625000</v>
      </c>
      <c r="K338" s="8">
        <v>150000</v>
      </c>
      <c r="L338" s="43">
        <f t="shared" si="11"/>
        <v>-0.76</v>
      </c>
    </row>
    <row r="339" spans="1:13" ht="17.100000000000001" customHeight="1">
      <c r="A339" s="29" t="s">
        <v>20</v>
      </c>
      <c r="B339" s="29" t="s">
        <v>21</v>
      </c>
      <c r="C339" s="29" t="s">
        <v>22</v>
      </c>
      <c r="D339" s="29" t="s">
        <v>285</v>
      </c>
      <c r="E339" s="29" t="s">
        <v>24</v>
      </c>
      <c r="F339" s="29" t="s">
        <v>21</v>
      </c>
      <c r="G339" s="57" t="s">
        <v>286</v>
      </c>
      <c r="H339" s="31">
        <f>SUM(H340:H467)</f>
        <v>2609260</v>
      </c>
      <c r="I339" s="9">
        <f t="shared" si="10"/>
        <v>0</v>
      </c>
      <c r="J339" s="31">
        <f>SUM(J340:J467)</f>
        <v>2609260</v>
      </c>
      <c r="K339" s="31">
        <f>SUM(K340:K467)</f>
        <v>2543539</v>
      </c>
      <c r="L339" s="9">
        <f t="shared" si="11"/>
        <v>-2.5187601082299196E-2</v>
      </c>
    </row>
    <row r="340" spans="1:13" ht="17.100000000000001" customHeight="1">
      <c r="A340" s="29" t="s">
        <v>20</v>
      </c>
      <c r="B340" s="29" t="s">
        <v>21</v>
      </c>
      <c r="C340" s="29" t="s">
        <v>22</v>
      </c>
      <c r="D340" s="29" t="s">
        <v>287</v>
      </c>
      <c r="E340" s="29" t="s">
        <v>24</v>
      </c>
      <c r="F340" s="29" t="s">
        <v>21</v>
      </c>
      <c r="G340" s="10" t="s">
        <v>288</v>
      </c>
      <c r="H340" s="31"/>
      <c r="I340" s="9" t="e">
        <f t="shared" si="10"/>
        <v>#DIV/0!</v>
      </c>
      <c r="J340" s="31"/>
      <c r="K340" s="31"/>
      <c r="L340" s="9" t="e">
        <f t="shared" si="11"/>
        <v>#DIV/0!</v>
      </c>
    </row>
    <row r="341" spans="1:13" ht="17.100000000000001" customHeight="1">
      <c r="A341" s="25" t="s">
        <v>20</v>
      </c>
      <c r="B341" s="25" t="s">
        <v>42</v>
      </c>
      <c r="C341" s="25" t="s">
        <v>22</v>
      </c>
      <c r="D341" s="25" t="s">
        <v>287</v>
      </c>
      <c r="E341" s="25" t="s">
        <v>28</v>
      </c>
      <c r="F341" s="25" t="s">
        <v>39</v>
      </c>
      <c r="G341" s="1" t="s">
        <v>217</v>
      </c>
      <c r="H341" s="8">
        <v>163731</v>
      </c>
      <c r="I341" s="9">
        <f t="shared" si="10"/>
        <v>0</v>
      </c>
      <c r="J341" s="8">
        <v>163731</v>
      </c>
      <c r="K341" s="8">
        <v>180521</v>
      </c>
      <c r="L341" s="9">
        <f t="shared" si="11"/>
        <v>0.10254624964117974</v>
      </c>
      <c r="M341" s="48"/>
    </row>
    <row r="342" spans="1:13" ht="17.100000000000001" customHeight="1">
      <c r="A342" s="25" t="s">
        <v>20</v>
      </c>
      <c r="B342" s="25" t="s">
        <v>42</v>
      </c>
      <c r="C342" s="25" t="s">
        <v>22</v>
      </c>
      <c r="D342" s="25" t="s">
        <v>287</v>
      </c>
      <c r="E342" s="25" t="s">
        <v>28</v>
      </c>
      <c r="F342" s="25" t="s">
        <v>86</v>
      </c>
      <c r="G342" s="1" t="s">
        <v>111</v>
      </c>
      <c r="H342" s="8">
        <v>48732</v>
      </c>
      <c r="I342" s="9">
        <f t="shared" si="10"/>
        <v>0</v>
      </c>
      <c r="J342" s="8">
        <v>48732</v>
      </c>
      <c r="K342" s="8">
        <v>41837</v>
      </c>
      <c r="L342" s="43">
        <f t="shared" si="11"/>
        <v>-0.14148813921037512</v>
      </c>
      <c r="M342" s="48">
        <f>SUM(K340:K342)</f>
        <v>222358</v>
      </c>
    </row>
    <row r="343" spans="1:13" ht="17.100000000000001" customHeight="1">
      <c r="A343" s="25" t="s">
        <v>20</v>
      </c>
      <c r="B343" s="25" t="s">
        <v>42</v>
      </c>
      <c r="C343" s="25" t="s">
        <v>22</v>
      </c>
      <c r="D343" s="25" t="s">
        <v>287</v>
      </c>
      <c r="E343" s="25" t="s">
        <v>28</v>
      </c>
      <c r="F343" s="25" t="s">
        <v>46</v>
      </c>
      <c r="G343" s="1" t="s">
        <v>47</v>
      </c>
      <c r="H343" s="8">
        <v>51734</v>
      </c>
      <c r="I343" s="9">
        <f t="shared" si="10"/>
        <v>0</v>
      </c>
      <c r="J343" s="8">
        <v>51734</v>
      </c>
      <c r="K343" s="8">
        <v>54144</v>
      </c>
      <c r="L343" s="9">
        <f t="shared" si="11"/>
        <v>4.6584451231298563E-2</v>
      </c>
      <c r="M343" s="46">
        <f>K343/M342</f>
        <v>0.24349922197537305</v>
      </c>
    </row>
    <row r="344" spans="1:13" ht="17.100000000000001" customHeight="1">
      <c r="A344" s="25" t="s">
        <v>20</v>
      </c>
      <c r="B344" s="25" t="s">
        <v>42</v>
      </c>
      <c r="C344" s="25" t="s">
        <v>22</v>
      </c>
      <c r="D344" s="25" t="s">
        <v>287</v>
      </c>
      <c r="E344" s="25" t="s">
        <v>28</v>
      </c>
      <c r="F344" s="25" t="s">
        <v>48</v>
      </c>
      <c r="G344" s="1" t="s">
        <v>49</v>
      </c>
      <c r="H344" s="8">
        <v>16253</v>
      </c>
      <c r="I344" s="9">
        <f t="shared" si="10"/>
        <v>0</v>
      </c>
      <c r="J344" s="8">
        <v>16253</v>
      </c>
      <c r="K344" s="8">
        <v>17010</v>
      </c>
      <c r="L344" s="9">
        <f t="shared" si="11"/>
        <v>4.6576016735371928E-2</v>
      </c>
      <c r="M344" s="46">
        <f>K344/M342</f>
        <v>7.6498259563406765E-2</v>
      </c>
    </row>
    <row r="345" spans="1:13" ht="17.100000000000001" customHeight="1">
      <c r="A345" s="25" t="s">
        <v>20</v>
      </c>
      <c r="B345" s="25" t="s">
        <v>42</v>
      </c>
      <c r="C345" s="25" t="s">
        <v>22</v>
      </c>
      <c r="D345" s="25" t="s">
        <v>287</v>
      </c>
      <c r="E345" s="25" t="s">
        <v>28</v>
      </c>
      <c r="F345" s="25" t="s">
        <v>50</v>
      </c>
      <c r="G345" s="1" t="s">
        <v>51</v>
      </c>
      <c r="H345" s="8">
        <v>54920</v>
      </c>
      <c r="I345" s="9">
        <f t="shared" si="10"/>
        <v>0</v>
      </c>
      <c r="J345" s="8">
        <v>54920</v>
      </c>
      <c r="K345" s="8">
        <v>51354</v>
      </c>
      <c r="L345" s="9">
        <f t="shared" si="11"/>
        <v>-6.493080844865258E-2</v>
      </c>
      <c r="M345" s="46">
        <f>K345/M342</f>
        <v>0.23095188839618994</v>
      </c>
    </row>
    <row r="346" spans="1:13" ht="17.100000000000001" customHeight="1">
      <c r="A346" s="25" t="s">
        <v>20</v>
      </c>
      <c r="B346" s="25" t="s">
        <v>42</v>
      </c>
      <c r="C346" s="25" t="s">
        <v>22</v>
      </c>
      <c r="D346" s="25" t="s">
        <v>287</v>
      </c>
      <c r="E346" s="25" t="s">
        <v>28</v>
      </c>
      <c r="F346" s="25" t="s">
        <v>169</v>
      </c>
      <c r="G346" s="1" t="s">
        <v>289</v>
      </c>
      <c r="H346" s="8">
        <v>10200</v>
      </c>
      <c r="I346" s="9">
        <f t="shared" si="10"/>
        <v>0</v>
      </c>
      <c r="J346" s="8">
        <v>10200</v>
      </c>
      <c r="K346" s="8">
        <v>0</v>
      </c>
      <c r="L346" s="43">
        <f t="shared" si="11"/>
        <v>-1</v>
      </c>
    </row>
    <row r="347" spans="1:13" ht="17.100000000000001" customHeight="1">
      <c r="A347" s="25" t="s">
        <v>20</v>
      </c>
      <c r="B347" s="25" t="s">
        <v>42</v>
      </c>
      <c r="C347" s="25" t="s">
        <v>22</v>
      </c>
      <c r="D347" s="25" t="s">
        <v>287</v>
      </c>
      <c r="E347" s="25" t="s">
        <v>28</v>
      </c>
      <c r="F347" s="25" t="s">
        <v>119</v>
      </c>
      <c r="G347" s="1" t="s">
        <v>290</v>
      </c>
      <c r="H347" s="8">
        <v>1000</v>
      </c>
      <c r="I347" s="9">
        <f t="shared" si="10"/>
        <v>0</v>
      </c>
      <c r="J347" s="8">
        <v>1000</v>
      </c>
      <c r="K347" s="8">
        <v>1000</v>
      </c>
      <c r="L347" s="9">
        <f t="shared" si="11"/>
        <v>0</v>
      </c>
    </row>
    <row r="348" spans="1:13" ht="17.100000000000001" customHeight="1">
      <c r="A348" s="25" t="s">
        <v>20</v>
      </c>
      <c r="B348" s="25" t="s">
        <v>42</v>
      </c>
      <c r="C348" s="25" t="s">
        <v>22</v>
      </c>
      <c r="D348" s="25" t="s">
        <v>287</v>
      </c>
      <c r="E348" s="25" t="s">
        <v>28</v>
      </c>
      <c r="F348" s="25" t="s">
        <v>56</v>
      </c>
      <c r="G348" s="1" t="s">
        <v>202</v>
      </c>
      <c r="H348" s="8">
        <v>7000</v>
      </c>
      <c r="I348" s="9">
        <f t="shared" si="10"/>
        <v>0</v>
      </c>
      <c r="J348" s="8">
        <v>7000</v>
      </c>
      <c r="K348" s="8">
        <v>15700</v>
      </c>
      <c r="L348" s="44">
        <f t="shared" si="11"/>
        <v>1.2428571428571429</v>
      </c>
    </row>
    <row r="349" spans="1:13" ht="17.100000000000001" customHeight="1">
      <c r="A349" s="25" t="s">
        <v>20</v>
      </c>
      <c r="B349" s="25" t="s">
        <v>42</v>
      </c>
      <c r="C349" s="25" t="s">
        <v>22</v>
      </c>
      <c r="D349" s="25" t="s">
        <v>287</v>
      </c>
      <c r="E349" s="25" t="s">
        <v>28</v>
      </c>
      <c r="F349" s="25" t="s">
        <v>58</v>
      </c>
      <c r="G349" s="1" t="s">
        <v>116</v>
      </c>
      <c r="H349" s="8">
        <v>23000</v>
      </c>
      <c r="I349" s="9">
        <f t="shared" si="10"/>
        <v>0</v>
      </c>
      <c r="J349" s="8">
        <v>23000</v>
      </c>
      <c r="K349" s="8">
        <v>45505</v>
      </c>
      <c r="L349" s="44">
        <f t="shared" si="11"/>
        <v>0.97847826086956524</v>
      </c>
    </row>
    <row r="350" spans="1:13" ht="17.100000000000001" customHeight="1">
      <c r="A350" s="25" t="s">
        <v>20</v>
      </c>
      <c r="B350" s="25" t="s">
        <v>42</v>
      </c>
      <c r="C350" s="25" t="s">
        <v>22</v>
      </c>
      <c r="D350" s="25" t="s">
        <v>287</v>
      </c>
      <c r="E350" s="25" t="s">
        <v>28</v>
      </c>
      <c r="F350" s="25" t="s">
        <v>279</v>
      </c>
      <c r="G350" s="1" t="s">
        <v>160</v>
      </c>
      <c r="H350" s="8">
        <v>892</v>
      </c>
      <c r="I350" s="9">
        <f t="shared" si="10"/>
        <v>0</v>
      </c>
      <c r="J350" s="8">
        <v>892</v>
      </c>
      <c r="K350" s="8">
        <v>20000</v>
      </c>
      <c r="L350" s="44">
        <f t="shared" si="11"/>
        <v>21.421524663677129</v>
      </c>
    </row>
    <row r="351" spans="1:13" ht="17.100000000000001" customHeight="1">
      <c r="A351" s="25" t="s">
        <v>20</v>
      </c>
      <c r="B351" s="25" t="s">
        <v>21</v>
      </c>
      <c r="C351" s="25" t="s">
        <v>22</v>
      </c>
      <c r="D351" s="25" t="s">
        <v>291</v>
      </c>
      <c r="E351" s="25" t="s">
        <v>24</v>
      </c>
      <c r="F351" s="25" t="s">
        <v>21</v>
      </c>
      <c r="G351" s="26" t="s">
        <v>292</v>
      </c>
      <c r="H351" s="8"/>
      <c r="I351" s="9" t="e">
        <f t="shared" si="10"/>
        <v>#DIV/0!</v>
      </c>
      <c r="J351" s="8"/>
      <c r="K351" s="8"/>
      <c r="L351" s="9" t="e">
        <f t="shared" si="11"/>
        <v>#DIV/0!</v>
      </c>
    </row>
    <row r="352" spans="1:13" ht="17.100000000000001" customHeight="1">
      <c r="A352" s="25" t="s">
        <v>20</v>
      </c>
      <c r="B352" s="25" t="s">
        <v>42</v>
      </c>
      <c r="C352" s="25" t="s">
        <v>22</v>
      </c>
      <c r="D352" s="25" t="s">
        <v>291</v>
      </c>
      <c r="E352" s="25" t="s">
        <v>28</v>
      </c>
      <c r="F352" s="25" t="s">
        <v>39</v>
      </c>
      <c r="G352" s="1" t="s">
        <v>217</v>
      </c>
      <c r="H352" s="8">
        <v>247386</v>
      </c>
      <c r="I352" s="9">
        <f t="shared" si="10"/>
        <v>0</v>
      </c>
      <c r="J352" s="8">
        <v>247386</v>
      </c>
      <c r="K352" s="8">
        <v>379488</v>
      </c>
      <c r="L352" s="44">
        <f t="shared" si="11"/>
        <v>0.53399141422715912</v>
      </c>
    </row>
    <row r="353" spans="1:13" ht="17.100000000000001" customHeight="1">
      <c r="A353" s="25" t="s">
        <v>20</v>
      </c>
      <c r="B353" s="25" t="s">
        <v>42</v>
      </c>
      <c r="C353" s="25" t="s">
        <v>22</v>
      </c>
      <c r="D353" s="25" t="s">
        <v>291</v>
      </c>
      <c r="E353" s="25" t="s">
        <v>28</v>
      </c>
      <c r="F353" s="25" t="s">
        <v>46</v>
      </c>
      <c r="G353" s="1" t="s">
        <v>47</v>
      </c>
      <c r="H353" s="8">
        <v>60238</v>
      </c>
      <c r="I353" s="9">
        <f t="shared" si="10"/>
        <v>0</v>
      </c>
      <c r="J353" s="8">
        <v>60238</v>
      </c>
      <c r="K353" s="8">
        <v>92405</v>
      </c>
      <c r="L353" s="44">
        <f t="shared" si="11"/>
        <v>0.53399847272485801</v>
      </c>
      <c r="M353" s="46">
        <f>K353/K352</f>
        <v>0.24349913567754447</v>
      </c>
    </row>
    <row r="354" spans="1:13" ht="17.100000000000001" customHeight="1">
      <c r="A354" s="25" t="s">
        <v>20</v>
      </c>
      <c r="B354" s="25" t="s">
        <v>42</v>
      </c>
      <c r="C354" s="25" t="s">
        <v>22</v>
      </c>
      <c r="D354" s="25" t="s">
        <v>291</v>
      </c>
      <c r="E354" s="25" t="s">
        <v>28</v>
      </c>
      <c r="F354" s="25" t="s">
        <v>48</v>
      </c>
      <c r="G354" s="1" t="s">
        <v>49</v>
      </c>
      <c r="H354" s="8">
        <v>18925</v>
      </c>
      <c r="I354" s="9">
        <f t="shared" si="10"/>
        <v>0</v>
      </c>
      <c r="J354" s="8">
        <v>18925</v>
      </c>
      <c r="K354" s="8">
        <v>29031</v>
      </c>
      <c r="L354" s="44">
        <f t="shared" si="11"/>
        <v>0.53400264200792602</v>
      </c>
      <c r="M354" s="46">
        <f>K354/K352</f>
        <v>7.6500442701745511E-2</v>
      </c>
    </row>
    <row r="355" spans="1:13" ht="17.100000000000001" customHeight="1">
      <c r="A355" s="25" t="s">
        <v>20</v>
      </c>
      <c r="B355" s="25" t="s">
        <v>42</v>
      </c>
      <c r="C355" s="25" t="s">
        <v>22</v>
      </c>
      <c r="D355" s="25" t="s">
        <v>291</v>
      </c>
      <c r="E355" s="25" t="s">
        <v>28</v>
      </c>
      <c r="F355" s="25" t="s">
        <v>50</v>
      </c>
      <c r="G355" s="1" t="s">
        <v>51</v>
      </c>
      <c r="H355" s="8">
        <v>66708</v>
      </c>
      <c r="I355" s="9">
        <f t="shared" si="10"/>
        <v>0</v>
      </c>
      <c r="J355" s="8">
        <v>66708</v>
      </c>
      <c r="K355" s="8">
        <v>104602</v>
      </c>
      <c r="L355" s="44">
        <f t="shared" si="11"/>
        <v>0.56805780416141993</v>
      </c>
      <c r="M355" s="46">
        <f>K355/K352</f>
        <v>0.2756398094274391</v>
      </c>
    </row>
    <row r="356" spans="1:13" ht="17.100000000000001" customHeight="1">
      <c r="A356" s="25" t="s">
        <v>20</v>
      </c>
      <c r="B356" s="25" t="s">
        <v>42</v>
      </c>
      <c r="C356" s="25" t="s">
        <v>22</v>
      </c>
      <c r="D356" s="25" t="s">
        <v>291</v>
      </c>
      <c r="E356" s="25" t="s">
        <v>28</v>
      </c>
      <c r="F356" s="25" t="s">
        <v>119</v>
      </c>
      <c r="G356" s="1" t="s">
        <v>290</v>
      </c>
      <c r="H356" s="8">
        <v>600</v>
      </c>
      <c r="I356" s="9">
        <f t="shared" si="10"/>
        <v>0</v>
      </c>
      <c r="J356" s="8">
        <v>600</v>
      </c>
      <c r="K356" s="8">
        <v>1000</v>
      </c>
      <c r="L356" s="44">
        <f t="shared" si="11"/>
        <v>0.66666666666666663</v>
      </c>
    </row>
    <row r="357" spans="1:13" ht="17.100000000000001" customHeight="1">
      <c r="A357" s="25" t="s">
        <v>20</v>
      </c>
      <c r="B357" s="25" t="s">
        <v>42</v>
      </c>
      <c r="C357" s="25" t="s">
        <v>22</v>
      </c>
      <c r="D357" s="25" t="s">
        <v>291</v>
      </c>
      <c r="E357" s="25" t="s">
        <v>28</v>
      </c>
      <c r="F357" s="25" t="s">
        <v>56</v>
      </c>
      <c r="G357" s="1" t="s">
        <v>202</v>
      </c>
      <c r="H357" s="8">
        <v>6700</v>
      </c>
      <c r="I357" s="9">
        <f t="shared" si="10"/>
        <v>0</v>
      </c>
      <c r="J357" s="8">
        <v>6700</v>
      </c>
      <c r="K357" s="8">
        <v>5800</v>
      </c>
      <c r="L357" s="43">
        <f t="shared" si="11"/>
        <v>-0.13432835820895522</v>
      </c>
    </row>
    <row r="358" spans="1:13" ht="17.100000000000001" customHeight="1">
      <c r="A358" s="25" t="s">
        <v>20</v>
      </c>
      <c r="B358" s="25" t="s">
        <v>42</v>
      </c>
      <c r="C358" s="25" t="s">
        <v>22</v>
      </c>
      <c r="D358" s="25" t="s">
        <v>291</v>
      </c>
      <c r="E358" s="25" t="s">
        <v>28</v>
      </c>
      <c r="F358" s="25" t="s">
        <v>58</v>
      </c>
      <c r="G358" s="1" t="s">
        <v>116</v>
      </c>
      <c r="H358" s="8">
        <v>23500</v>
      </c>
      <c r="I358" s="9">
        <f t="shared" si="10"/>
        <v>0</v>
      </c>
      <c r="J358" s="8">
        <v>23500</v>
      </c>
      <c r="K358" s="8">
        <v>35000</v>
      </c>
      <c r="L358" s="9">
        <f t="shared" si="11"/>
        <v>0.48936170212765956</v>
      </c>
    </row>
    <row r="359" spans="1:13" ht="17.100000000000001" customHeight="1">
      <c r="A359" s="25" t="s">
        <v>20</v>
      </c>
      <c r="B359" s="25" t="s">
        <v>42</v>
      </c>
      <c r="C359" s="25" t="s">
        <v>22</v>
      </c>
      <c r="D359" s="25" t="s">
        <v>291</v>
      </c>
      <c r="E359" s="25" t="s">
        <v>28</v>
      </c>
      <c r="F359" s="25" t="s">
        <v>279</v>
      </c>
      <c r="G359" s="1" t="s">
        <v>160</v>
      </c>
      <c r="H359" s="8">
        <v>29700</v>
      </c>
      <c r="I359" s="9">
        <f t="shared" si="10"/>
        <v>0</v>
      </c>
      <c r="J359" s="8">
        <v>29700</v>
      </c>
      <c r="K359" s="8">
        <v>17950</v>
      </c>
      <c r="L359" s="43">
        <f t="shared" si="11"/>
        <v>-0.3956228956228956</v>
      </c>
    </row>
    <row r="360" spans="1:13" ht="17.100000000000001" customHeight="1">
      <c r="A360" s="25" t="s">
        <v>20</v>
      </c>
      <c r="B360" s="25" t="s">
        <v>21</v>
      </c>
      <c r="C360" s="25" t="s">
        <v>22</v>
      </c>
      <c r="D360" s="25" t="s">
        <v>293</v>
      </c>
      <c r="E360" s="25" t="s">
        <v>24</v>
      </c>
      <c r="F360" s="25" t="s">
        <v>21</v>
      </c>
      <c r="G360" s="26" t="s">
        <v>294</v>
      </c>
      <c r="H360" s="8"/>
      <c r="I360" s="9" t="e">
        <f t="shared" si="10"/>
        <v>#DIV/0!</v>
      </c>
      <c r="J360" s="8"/>
      <c r="K360" s="8"/>
      <c r="L360" s="9" t="e">
        <f t="shared" si="11"/>
        <v>#DIV/0!</v>
      </c>
    </row>
    <row r="361" spans="1:13" ht="17.100000000000001" customHeight="1">
      <c r="A361" s="25" t="s">
        <v>20</v>
      </c>
      <c r="B361" s="25" t="s">
        <v>42</v>
      </c>
      <c r="C361" s="25" t="s">
        <v>22</v>
      </c>
      <c r="D361" s="25" t="s">
        <v>293</v>
      </c>
      <c r="E361" s="25" t="s">
        <v>28</v>
      </c>
      <c r="F361" s="25" t="s">
        <v>39</v>
      </c>
      <c r="G361" s="1" t="s">
        <v>217</v>
      </c>
      <c r="H361" s="8">
        <v>0</v>
      </c>
      <c r="I361" s="9" t="e">
        <f t="shared" si="10"/>
        <v>#DIV/0!</v>
      </c>
      <c r="J361" s="8">
        <v>0</v>
      </c>
      <c r="K361" s="8">
        <v>9579</v>
      </c>
      <c r="L361" s="9" t="e">
        <f t="shared" si="11"/>
        <v>#DIV/0!</v>
      </c>
    </row>
    <row r="362" spans="1:13" ht="17.100000000000001" customHeight="1">
      <c r="A362" s="25" t="s">
        <v>20</v>
      </c>
      <c r="B362" s="25" t="s">
        <v>42</v>
      </c>
      <c r="C362" s="25" t="s">
        <v>22</v>
      </c>
      <c r="D362" s="25" t="s">
        <v>293</v>
      </c>
      <c r="E362" s="25" t="s">
        <v>28</v>
      </c>
      <c r="F362" s="25" t="s">
        <v>46</v>
      </c>
      <c r="G362" s="1" t="s">
        <v>47</v>
      </c>
      <c r="H362" s="8">
        <v>0</v>
      </c>
      <c r="I362" s="9" t="e">
        <f t="shared" si="10"/>
        <v>#DIV/0!</v>
      </c>
      <c r="J362" s="8">
        <v>0</v>
      </c>
      <c r="K362" s="8">
        <v>2332</v>
      </c>
      <c r="L362" s="9" t="e">
        <f t="shared" si="11"/>
        <v>#DIV/0!</v>
      </c>
    </row>
    <row r="363" spans="1:13" ht="17.100000000000001" customHeight="1">
      <c r="A363" s="25" t="s">
        <v>20</v>
      </c>
      <c r="B363" s="25" t="s">
        <v>42</v>
      </c>
      <c r="C363" s="25" t="s">
        <v>22</v>
      </c>
      <c r="D363" s="25" t="s">
        <v>293</v>
      </c>
      <c r="E363" s="25" t="s">
        <v>28</v>
      </c>
      <c r="F363" s="25" t="s">
        <v>48</v>
      </c>
      <c r="G363" s="1" t="s">
        <v>49</v>
      </c>
      <c r="H363" s="8">
        <v>0</v>
      </c>
      <c r="I363" s="9" t="e">
        <f t="shared" si="10"/>
        <v>#DIV/0!</v>
      </c>
      <c r="J363" s="8">
        <v>0</v>
      </c>
      <c r="K363" s="8">
        <v>733</v>
      </c>
      <c r="L363" s="9" t="e">
        <f t="shared" si="11"/>
        <v>#DIV/0!</v>
      </c>
    </row>
    <row r="364" spans="1:13" ht="17.100000000000001" customHeight="1">
      <c r="A364" s="25" t="s">
        <v>20</v>
      </c>
      <c r="B364" s="25" t="s">
        <v>42</v>
      </c>
      <c r="C364" s="25" t="s">
        <v>22</v>
      </c>
      <c r="D364" s="25" t="s">
        <v>293</v>
      </c>
      <c r="E364" s="25" t="s">
        <v>28</v>
      </c>
      <c r="F364" s="25" t="s">
        <v>50</v>
      </c>
      <c r="G364" s="1" t="s">
        <v>51</v>
      </c>
      <c r="H364" s="8">
        <v>0</v>
      </c>
      <c r="I364" s="9" t="e">
        <f t="shared" si="10"/>
        <v>#DIV/0!</v>
      </c>
      <c r="J364" s="8">
        <v>0</v>
      </c>
      <c r="K364" s="8">
        <v>3812</v>
      </c>
      <c r="L364" s="9" t="e">
        <f t="shared" si="11"/>
        <v>#DIV/0!</v>
      </c>
    </row>
    <row r="365" spans="1:13" ht="17.100000000000001" customHeight="1">
      <c r="A365" s="25" t="s">
        <v>20</v>
      </c>
      <c r="B365" s="25" t="s">
        <v>42</v>
      </c>
      <c r="C365" s="25" t="s">
        <v>22</v>
      </c>
      <c r="D365" s="25" t="s">
        <v>293</v>
      </c>
      <c r="E365" s="25" t="s">
        <v>28</v>
      </c>
      <c r="F365" s="25" t="s">
        <v>119</v>
      </c>
      <c r="G365" s="1" t="s">
        <v>290</v>
      </c>
      <c r="H365" s="8">
        <v>0</v>
      </c>
      <c r="I365" s="9" t="e">
        <f t="shared" si="10"/>
        <v>#DIV/0!</v>
      </c>
      <c r="J365" s="8">
        <v>0</v>
      </c>
      <c r="K365" s="8">
        <v>100</v>
      </c>
      <c r="L365" s="9" t="e">
        <f t="shared" si="11"/>
        <v>#DIV/0!</v>
      </c>
    </row>
    <row r="366" spans="1:13" ht="17.100000000000001" customHeight="1">
      <c r="A366" s="25" t="s">
        <v>20</v>
      </c>
      <c r="B366" s="25" t="s">
        <v>42</v>
      </c>
      <c r="C366" s="25" t="s">
        <v>22</v>
      </c>
      <c r="D366" s="25" t="s">
        <v>293</v>
      </c>
      <c r="E366" s="25" t="s">
        <v>28</v>
      </c>
      <c r="F366" s="25" t="s">
        <v>56</v>
      </c>
      <c r="G366" s="1" t="s">
        <v>202</v>
      </c>
      <c r="H366" s="8">
        <v>0</v>
      </c>
      <c r="I366" s="9" t="e">
        <f t="shared" si="10"/>
        <v>#DIV/0!</v>
      </c>
      <c r="J366" s="8">
        <v>0</v>
      </c>
      <c r="K366" s="8">
        <v>100</v>
      </c>
      <c r="L366" s="9" t="e">
        <f t="shared" si="11"/>
        <v>#DIV/0!</v>
      </c>
    </row>
    <row r="367" spans="1:13" ht="17.100000000000001" customHeight="1">
      <c r="A367" s="25" t="s">
        <v>20</v>
      </c>
      <c r="B367" s="25" t="s">
        <v>42</v>
      </c>
      <c r="C367" s="25" t="s">
        <v>22</v>
      </c>
      <c r="D367" s="25" t="s">
        <v>293</v>
      </c>
      <c r="E367" s="25" t="s">
        <v>28</v>
      </c>
      <c r="F367" s="25" t="s">
        <v>58</v>
      </c>
      <c r="G367" s="1" t="s">
        <v>116</v>
      </c>
      <c r="H367" s="8">
        <v>0</v>
      </c>
      <c r="I367" s="9" t="e">
        <f t="shared" si="10"/>
        <v>#DIV/0!</v>
      </c>
      <c r="J367" s="8">
        <v>0</v>
      </c>
      <c r="K367" s="8">
        <v>0</v>
      </c>
      <c r="L367" s="9" t="e">
        <f t="shared" si="11"/>
        <v>#DIV/0!</v>
      </c>
    </row>
    <row r="368" spans="1:13" ht="17.100000000000001" customHeight="1">
      <c r="A368" s="25" t="s">
        <v>20</v>
      </c>
      <c r="B368" s="25" t="s">
        <v>42</v>
      </c>
      <c r="C368" s="25" t="s">
        <v>22</v>
      </c>
      <c r="D368" s="25" t="s">
        <v>293</v>
      </c>
      <c r="E368" s="25" t="s">
        <v>28</v>
      </c>
      <c r="F368" s="25" t="s">
        <v>279</v>
      </c>
      <c r="G368" s="1" t="s">
        <v>160</v>
      </c>
      <c r="H368" s="8">
        <v>0</v>
      </c>
      <c r="I368" s="9" t="e">
        <f t="shared" si="10"/>
        <v>#DIV/0!</v>
      </c>
      <c r="J368" s="8">
        <v>0</v>
      </c>
      <c r="K368" s="8">
        <v>0</v>
      </c>
      <c r="L368" s="9" t="e">
        <f t="shared" si="11"/>
        <v>#DIV/0!</v>
      </c>
    </row>
    <row r="369" spans="1:13" ht="17.100000000000001" customHeight="1">
      <c r="A369" s="25" t="s">
        <v>20</v>
      </c>
      <c r="B369" s="25" t="s">
        <v>21</v>
      </c>
      <c r="C369" s="25" t="s">
        <v>22</v>
      </c>
      <c r="D369" s="25" t="s">
        <v>295</v>
      </c>
      <c r="E369" s="25" t="s">
        <v>24</v>
      </c>
      <c r="F369" s="25" t="s">
        <v>21</v>
      </c>
      <c r="G369" s="26" t="s">
        <v>296</v>
      </c>
      <c r="H369" s="8"/>
      <c r="I369" s="9" t="e">
        <f t="shared" si="10"/>
        <v>#DIV/0!</v>
      </c>
      <c r="J369" s="8"/>
      <c r="K369" s="8"/>
      <c r="L369" s="9" t="e">
        <f t="shared" si="11"/>
        <v>#DIV/0!</v>
      </c>
    </row>
    <row r="370" spans="1:13" ht="17.100000000000001" customHeight="1">
      <c r="A370" s="25" t="s">
        <v>20</v>
      </c>
      <c r="B370" s="25" t="s">
        <v>42</v>
      </c>
      <c r="C370" s="25" t="s">
        <v>22</v>
      </c>
      <c r="D370" s="25" t="s">
        <v>295</v>
      </c>
      <c r="E370" s="25" t="s">
        <v>28</v>
      </c>
      <c r="F370" s="25" t="s">
        <v>39</v>
      </c>
      <c r="G370" s="1" t="s">
        <v>217</v>
      </c>
      <c r="H370" s="8">
        <v>70059</v>
      </c>
      <c r="I370" s="9">
        <f t="shared" si="10"/>
        <v>0</v>
      </c>
      <c r="J370" s="8">
        <v>70059</v>
      </c>
      <c r="K370" s="8">
        <v>79440</v>
      </c>
      <c r="L370" s="9">
        <f t="shared" si="11"/>
        <v>0.13390142594099258</v>
      </c>
      <c r="M370" s="48">
        <f>SUM(K368:K370)</f>
        <v>79440</v>
      </c>
    </row>
    <row r="371" spans="1:13" ht="17.100000000000001" customHeight="1">
      <c r="A371" s="25" t="s">
        <v>20</v>
      </c>
      <c r="B371" s="25" t="s">
        <v>42</v>
      </c>
      <c r="C371" s="25" t="s">
        <v>22</v>
      </c>
      <c r="D371" s="25" t="s">
        <v>295</v>
      </c>
      <c r="E371" s="25" t="s">
        <v>28</v>
      </c>
      <c r="F371" s="25" t="s">
        <v>46</v>
      </c>
      <c r="G371" s="1" t="s">
        <v>47</v>
      </c>
      <c r="H371" s="8">
        <v>17059</v>
      </c>
      <c r="I371" s="9">
        <f t="shared" si="10"/>
        <v>0</v>
      </c>
      <c r="J371" s="8">
        <v>17059</v>
      </c>
      <c r="K371" s="8">
        <v>19344</v>
      </c>
      <c r="L371" s="9">
        <f t="shared" si="11"/>
        <v>0.13394689020458408</v>
      </c>
      <c r="M371" s="46">
        <f>K371/M370</f>
        <v>0.24350453172205438</v>
      </c>
    </row>
    <row r="372" spans="1:13" ht="17.100000000000001" customHeight="1">
      <c r="A372" s="25" t="s">
        <v>20</v>
      </c>
      <c r="B372" s="25" t="s">
        <v>42</v>
      </c>
      <c r="C372" s="25" t="s">
        <v>22</v>
      </c>
      <c r="D372" s="25" t="s">
        <v>295</v>
      </c>
      <c r="E372" s="25" t="s">
        <v>28</v>
      </c>
      <c r="F372" s="25" t="s">
        <v>48</v>
      </c>
      <c r="G372" s="1" t="s">
        <v>49</v>
      </c>
      <c r="H372" s="8">
        <v>5360</v>
      </c>
      <c r="I372" s="9">
        <f t="shared" si="10"/>
        <v>0</v>
      </c>
      <c r="J372" s="8">
        <v>5360</v>
      </c>
      <c r="K372" s="8">
        <v>6077</v>
      </c>
      <c r="L372" s="9">
        <f t="shared" si="11"/>
        <v>0.13376865671641791</v>
      </c>
      <c r="M372" s="46">
        <f>K372/M370</f>
        <v>7.6497985901309171E-2</v>
      </c>
    </row>
    <row r="373" spans="1:13" ht="17.100000000000001" customHeight="1">
      <c r="A373" s="25" t="s">
        <v>20</v>
      </c>
      <c r="B373" s="25" t="s">
        <v>42</v>
      </c>
      <c r="C373" s="25" t="s">
        <v>22</v>
      </c>
      <c r="D373" s="25" t="s">
        <v>295</v>
      </c>
      <c r="E373" s="25" t="s">
        <v>28</v>
      </c>
      <c r="F373" s="25" t="s">
        <v>50</v>
      </c>
      <c r="G373" s="1" t="s">
        <v>51</v>
      </c>
      <c r="H373" s="8">
        <v>22236</v>
      </c>
      <c r="I373" s="9">
        <f t="shared" si="10"/>
        <v>0</v>
      </c>
      <c r="J373" s="8">
        <v>22236</v>
      </c>
      <c r="K373" s="8">
        <v>28530</v>
      </c>
      <c r="L373" s="9">
        <f t="shared" si="11"/>
        <v>0.28305450620615219</v>
      </c>
      <c r="M373" s="46">
        <f>K373/M370</f>
        <v>0.35913897280966767</v>
      </c>
    </row>
    <row r="374" spans="1:13" ht="17.100000000000001" customHeight="1">
      <c r="A374" s="25" t="s">
        <v>20</v>
      </c>
      <c r="B374" s="25" t="s">
        <v>42</v>
      </c>
      <c r="C374" s="25" t="s">
        <v>22</v>
      </c>
      <c r="D374" s="25" t="s">
        <v>295</v>
      </c>
      <c r="E374" s="25" t="s">
        <v>28</v>
      </c>
      <c r="F374" s="25" t="s">
        <v>119</v>
      </c>
      <c r="G374" s="1" t="s">
        <v>290</v>
      </c>
      <c r="H374" s="8">
        <v>200</v>
      </c>
      <c r="I374" s="9">
        <f t="shared" si="10"/>
        <v>0</v>
      </c>
      <c r="J374" s="8">
        <v>200</v>
      </c>
      <c r="K374" s="8">
        <v>600</v>
      </c>
      <c r="L374" s="44">
        <f t="shared" si="11"/>
        <v>2</v>
      </c>
    </row>
    <row r="375" spans="1:13" ht="17.100000000000001" customHeight="1">
      <c r="A375" s="25" t="s">
        <v>20</v>
      </c>
      <c r="B375" s="25" t="s">
        <v>42</v>
      </c>
      <c r="C375" s="25" t="s">
        <v>22</v>
      </c>
      <c r="D375" s="25" t="s">
        <v>295</v>
      </c>
      <c r="E375" s="25" t="s">
        <v>28</v>
      </c>
      <c r="F375" s="25" t="s">
        <v>56</v>
      </c>
      <c r="G375" s="1" t="s">
        <v>202</v>
      </c>
      <c r="H375" s="8">
        <v>300</v>
      </c>
      <c r="I375" s="9">
        <f t="shared" si="10"/>
        <v>0</v>
      </c>
      <c r="J375" s="8">
        <v>300</v>
      </c>
      <c r="K375" s="8">
        <v>900</v>
      </c>
      <c r="L375" s="44">
        <f t="shared" si="11"/>
        <v>2</v>
      </c>
    </row>
    <row r="376" spans="1:13" ht="17.100000000000001" customHeight="1">
      <c r="A376" s="25" t="s">
        <v>20</v>
      </c>
      <c r="B376" s="25" t="s">
        <v>42</v>
      </c>
      <c r="C376" s="25" t="s">
        <v>22</v>
      </c>
      <c r="D376" s="25" t="s">
        <v>295</v>
      </c>
      <c r="E376" s="25" t="s">
        <v>28</v>
      </c>
      <c r="F376" s="25" t="s">
        <v>58</v>
      </c>
      <c r="G376" s="1" t="s">
        <v>116</v>
      </c>
      <c r="H376" s="8">
        <v>2900</v>
      </c>
      <c r="I376" s="9">
        <f t="shared" si="10"/>
        <v>0</v>
      </c>
      <c r="J376" s="8">
        <v>2900</v>
      </c>
      <c r="K376" s="8">
        <v>3730</v>
      </c>
      <c r="L376" s="9">
        <f t="shared" si="11"/>
        <v>0.28620689655172415</v>
      </c>
    </row>
    <row r="377" spans="1:13" ht="17.100000000000001" customHeight="1">
      <c r="A377" s="25" t="s">
        <v>20</v>
      </c>
      <c r="B377" s="25" t="s">
        <v>42</v>
      </c>
      <c r="C377" s="25" t="s">
        <v>22</v>
      </c>
      <c r="D377" s="25" t="s">
        <v>295</v>
      </c>
      <c r="E377" s="25" t="s">
        <v>28</v>
      </c>
      <c r="F377" s="25" t="s">
        <v>279</v>
      </c>
      <c r="G377" s="1" t="s">
        <v>160</v>
      </c>
      <c r="H377" s="8">
        <v>25000</v>
      </c>
      <c r="I377" s="9">
        <f t="shared" si="10"/>
        <v>0</v>
      </c>
      <c r="J377" s="8">
        <v>25000</v>
      </c>
      <c r="K377" s="8">
        <v>1450</v>
      </c>
      <c r="L377" s="9">
        <f t="shared" si="11"/>
        <v>-0.94199999999999995</v>
      </c>
    </row>
    <row r="378" spans="1:13" ht="17.100000000000001" customHeight="1">
      <c r="A378" s="25" t="s">
        <v>20</v>
      </c>
      <c r="B378" s="25" t="s">
        <v>21</v>
      </c>
      <c r="C378" s="25" t="s">
        <v>22</v>
      </c>
      <c r="D378" s="25" t="s">
        <v>297</v>
      </c>
      <c r="E378" s="25" t="s">
        <v>24</v>
      </c>
      <c r="F378" s="25" t="s">
        <v>21</v>
      </c>
      <c r="G378" s="26" t="s">
        <v>298</v>
      </c>
      <c r="H378" s="8"/>
      <c r="I378" s="9" t="e">
        <f t="shared" si="10"/>
        <v>#DIV/0!</v>
      </c>
      <c r="J378" s="8"/>
      <c r="K378" s="8"/>
      <c r="L378" s="9" t="e">
        <f t="shared" si="11"/>
        <v>#DIV/0!</v>
      </c>
    </row>
    <row r="379" spans="1:13" ht="17.100000000000001" customHeight="1">
      <c r="A379" s="25" t="s">
        <v>20</v>
      </c>
      <c r="B379" s="25" t="s">
        <v>42</v>
      </c>
      <c r="C379" s="25" t="s">
        <v>22</v>
      </c>
      <c r="D379" s="25" t="s">
        <v>297</v>
      </c>
      <c r="E379" s="25" t="s">
        <v>28</v>
      </c>
      <c r="F379" s="25" t="s">
        <v>39</v>
      </c>
      <c r="G379" s="1" t="s">
        <v>217</v>
      </c>
      <c r="H379" s="8">
        <v>91891</v>
      </c>
      <c r="I379" s="9">
        <f t="shared" si="10"/>
        <v>0</v>
      </c>
      <c r="J379" s="8">
        <v>91891</v>
      </c>
      <c r="K379" s="8">
        <v>168854</v>
      </c>
      <c r="L379" s="44">
        <f t="shared" si="11"/>
        <v>0.83754665854109756</v>
      </c>
    </row>
    <row r="380" spans="1:13" ht="17.100000000000001" customHeight="1">
      <c r="A380" s="25" t="s">
        <v>20</v>
      </c>
      <c r="B380" s="25" t="s">
        <v>42</v>
      </c>
      <c r="C380" s="25" t="s">
        <v>22</v>
      </c>
      <c r="D380" s="25" t="s">
        <v>297</v>
      </c>
      <c r="E380" s="25" t="s">
        <v>28</v>
      </c>
      <c r="F380" s="25" t="s">
        <v>46</v>
      </c>
      <c r="G380" s="1" t="s">
        <v>47</v>
      </c>
      <c r="H380" s="8">
        <v>22375</v>
      </c>
      <c r="I380" s="9">
        <f t="shared" si="10"/>
        <v>0</v>
      </c>
      <c r="J380" s="8">
        <v>22375</v>
      </c>
      <c r="K380" s="8">
        <v>41116</v>
      </c>
      <c r="L380" s="44">
        <f t="shared" si="11"/>
        <v>0.83758659217877096</v>
      </c>
      <c r="M380" s="46">
        <f>K380/K379</f>
        <v>0.2435003020360785</v>
      </c>
    </row>
    <row r="381" spans="1:13" ht="17.100000000000001" customHeight="1">
      <c r="A381" s="25" t="s">
        <v>20</v>
      </c>
      <c r="B381" s="25" t="s">
        <v>42</v>
      </c>
      <c r="C381" s="25" t="s">
        <v>22</v>
      </c>
      <c r="D381" s="25" t="s">
        <v>297</v>
      </c>
      <c r="E381" s="25" t="s">
        <v>28</v>
      </c>
      <c r="F381" s="25" t="s">
        <v>48</v>
      </c>
      <c r="G381" s="1" t="s">
        <v>49</v>
      </c>
      <c r="H381" s="8">
        <v>7030</v>
      </c>
      <c r="I381" s="9">
        <f t="shared" si="10"/>
        <v>0</v>
      </c>
      <c r="J381" s="8">
        <v>7030</v>
      </c>
      <c r="K381" s="8">
        <v>12917</v>
      </c>
      <c r="L381" s="44">
        <f t="shared" si="11"/>
        <v>0.83741109530583213</v>
      </c>
      <c r="M381" s="46">
        <f>K381/K379</f>
        <v>7.6498039726627734E-2</v>
      </c>
    </row>
    <row r="382" spans="1:13" ht="17.100000000000001" customHeight="1">
      <c r="A382" s="25" t="s">
        <v>20</v>
      </c>
      <c r="B382" s="25" t="s">
        <v>42</v>
      </c>
      <c r="C382" s="25" t="s">
        <v>22</v>
      </c>
      <c r="D382" s="25" t="s">
        <v>297</v>
      </c>
      <c r="E382" s="25" t="s">
        <v>28</v>
      </c>
      <c r="F382" s="25" t="s">
        <v>50</v>
      </c>
      <c r="G382" s="1" t="s">
        <v>51</v>
      </c>
      <c r="H382" s="8">
        <v>25949</v>
      </c>
      <c r="I382" s="9">
        <f t="shared" si="10"/>
        <v>0</v>
      </c>
      <c r="J382" s="8">
        <v>25949</v>
      </c>
      <c r="K382" s="8">
        <v>62766</v>
      </c>
      <c r="L382" s="44">
        <f t="shared" si="11"/>
        <v>1.4188215345485375</v>
      </c>
      <c r="M382" s="46">
        <f>K382/K379</f>
        <v>0.37171757849976905</v>
      </c>
    </row>
    <row r="383" spans="1:13" ht="17.100000000000001" customHeight="1">
      <c r="A383" s="25" t="s">
        <v>20</v>
      </c>
      <c r="B383" s="25" t="s">
        <v>42</v>
      </c>
      <c r="C383" s="25" t="s">
        <v>22</v>
      </c>
      <c r="D383" s="25" t="s">
        <v>297</v>
      </c>
      <c r="E383" s="25" t="s">
        <v>28</v>
      </c>
      <c r="F383" s="25" t="s">
        <v>119</v>
      </c>
      <c r="G383" s="1" t="s">
        <v>290</v>
      </c>
      <c r="H383" s="8">
        <v>500</v>
      </c>
      <c r="I383" s="9">
        <f t="shared" si="10"/>
        <v>0</v>
      </c>
      <c r="J383" s="8">
        <v>500</v>
      </c>
      <c r="K383" s="8">
        <v>1000</v>
      </c>
      <c r="L383" s="44">
        <f t="shared" si="11"/>
        <v>1</v>
      </c>
    </row>
    <row r="384" spans="1:13" ht="17.100000000000001" customHeight="1">
      <c r="A384" s="25" t="s">
        <v>20</v>
      </c>
      <c r="B384" s="25" t="s">
        <v>42</v>
      </c>
      <c r="C384" s="25" t="s">
        <v>22</v>
      </c>
      <c r="D384" s="25" t="s">
        <v>297</v>
      </c>
      <c r="E384" s="25" t="s">
        <v>28</v>
      </c>
      <c r="F384" s="25" t="s">
        <v>56</v>
      </c>
      <c r="G384" s="1" t="s">
        <v>202</v>
      </c>
      <c r="H384" s="8">
        <v>700</v>
      </c>
      <c r="I384" s="9">
        <f t="shared" si="10"/>
        <v>0</v>
      </c>
      <c r="J384" s="8">
        <v>700</v>
      </c>
      <c r="K384" s="8">
        <v>3500</v>
      </c>
      <c r="L384" s="44">
        <f t="shared" si="11"/>
        <v>4</v>
      </c>
    </row>
    <row r="385" spans="1:13" ht="17.100000000000001" customHeight="1">
      <c r="A385" s="25" t="s">
        <v>20</v>
      </c>
      <c r="B385" s="25" t="s">
        <v>42</v>
      </c>
      <c r="C385" s="25" t="s">
        <v>22</v>
      </c>
      <c r="D385" s="25" t="s">
        <v>297</v>
      </c>
      <c r="E385" s="25" t="s">
        <v>28</v>
      </c>
      <c r="F385" s="25" t="s">
        <v>58</v>
      </c>
      <c r="G385" s="1" t="s">
        <v>116</v>
      </c>
      <c r="H385" s="8">
        <v>12700</v>
      </c>
      <c r="I385" s="9">
        <f t="shared" si="10"/>
        <v>0</v>
      </c>
      <c r="J385" s="8">
        <v>12700</v>
      </c>
      <c r="K385" s="8">
        <v>10955</v>
      </c>
      <c r="L385" s="9">
        <f t="shared" si="11"/>
        <v>-0.1374015748031496</v>
      </c>
    </row>
    <row r="386" spans="1:13" ht="17.100000000000001" customHeight="1">
      <c r="A386" s="25" t="s">
        <v>20</v>
      </c>
      <c r="B386" s="25" t="s">
        <v>42</v>
      </c>
      <c r="C386" s="25" t="s">
        <v>22</v>
      </c>
      <c r="D386" s="25" t="s">
        <v>297</v>
      </c>
      <c r="E386" s="25" t="s">
        <v>28</v>
      </c>
      <c r="F386" s="25" t="s">
        <v>279</v>
      </c>
      <c r="G386" s="1" t="s">
        <v>160</v>
      </c>
      <c r="H386" s="8">
        <v>1250</v>
      </c>
      <c r="I386" s="9">
        <f t="shared" si="10"/>
        <v>0</v>
      </c>
      <c r="J386" s="8">
        <v>1250</v>
      </c>
      <c r="K386" s="8">
        <v>64600</v>
      </c>
      <c r="L386" s="44">
        <f t="shared" si="11"/>
        <v>50.68</v>
      </c>
    </row>
    <row r="387" spans="1:13" ht="17.100000000000001" customHeight="1">
      <c r="A387" s="25" t="s">
        <v>20</v>
      </c>
      <c r="B387" s="25" t="s">
        <v>21</v>
      </c>
      <c r="C387" s="25" t="s">
        <v>22</v>
      </c>
      <c r="D387" s="25" t="s">
        <v>299</v>
      </c>
      <c r="E387" s="25" t="s">
        <v>24</v>
      </c>
      <c r="F387" s="25" t="s">
        <v>21</v>
      </c>
      <c r="G387" s="26" t="s">
        <v>300</v>
      </c>
      <c r="H387" s="8"/>
      <c r="I387" s="9" t="e">
        <f t="shared" si="10"/>
        <v>#DIV/0!</v>
      </c>
      <c r="J387" s="8"/>
      <c r="K387" s="8"/>
      <c r="L387" s="9" t="e">
        <f t="shared" si="11"/>
        <v>#DIV/0!</v>
      </c>
    </row>
    <row r="388" spans="1:13" ht="17.100000000000001" customHeight="1">
      <c r="A388" s="25" t="s">
        <v>20</v>
      </c>
      <c r="B388" s="25" t="s">
        <v>42</v>
      </c>
      <c r="C388" s="25" t="s">
        <v>22</v>
      </c>
      <c r="D388" s="25" t="s">
        <v>299</v>
      </c>
      <c r="E388" s="25" t="s">
        <v>28</v>
      </c>
      <c r="F388" s="25" t="s">
        <v>39</v>
      </c>
      <c r="G388" s="1" t="s">
        <v>217</v>
      </c>
      <c r="H388" s="8">
        <v>161242</v>
      </c>
      <c r="I388" s="9">
        <f t="shared" si="10"/>
        <v>0</v>
      </c>
      <c r="J388" s="8">
        <v>161242</v>
      </c>
      <c r="K388" s="8">
        <v>168146</v>
      </c>
      <c r="L388" s="9">
        <f t="shared" si="11"/>
        <v>4.2817628161397156E-2</v>
      </c>
    </row>
    <row r="389" spans="1:13" ht="17.100000000000001" customHeight="1">
      <c r="A389" s="25" t="s">
        <v>20</v>
      </c>
      <c r="B389" s="25" t="s">
        <v>42</v>
      </c>
      <c r="C389" s="25" t="s">
        <v>22</v>
      </c>
      <c r="D389" s="25" t="s">
        <v>299</v>
      </c>
      <c r="E389" s="25" t="s">
        <v>28</v>
      </c>
      <c r="F389" s="25" t="s">
        <v>46</v>
      </c>
      <c r="G389" s="1" t="s">
        <v>47</v>
      </c>
      <c r="H389" s="8">
        <v>39262</v>
      </c>
      <c r="I389" s="9">
        <f t="shared" si="10"/>
        <v>0</v>
      </c>
      <c r="J389" s="8">
        <v>39262</v>
      </c>
      <c r="K389" s="8">
        <v>40944</v>
      </c>
      <c r="L389" s="9">
        <f t="shared" si="11"/>
        <v>4.2840405481126789E-2</v>
      </c>
      <c r="M389" s="46">
        <f>K389/K388</f>
        <v>0.24350267029843112</v>
      </c>
    </row>
    <row r="390" spans="1:13" ht="17.100000000000001" customHeight="1">
      <c r="A390" s="25" t="s">
        <v>20</v>
      </c>
      <c r="B390" s="25" t="s">
        <v>42</v>
      </c>
      <c r="C390" s="25" t="s">
        <v>22</v>
      </c>
      <c r="D390" s="25" t="s">
        <v>299</v>
      </c>
      <c r="E390" s="25" t="s">
        <v>28</v>
      </c>
      <c r="F390" s="25" t="s">
        <v>48</v>
      </c>
      <c r="G390" s="1" t="s">
        <v>49</v>
      </c>
      <c r="H390" s="8">
        <v>12335</v>
      </c>
      <c r="I390" s="9">
        <f t="shared" si="10"/>
        <v>0</v>
      </c>
      <c r="J390" s="8">
        <v>12335</v>
      </c>
      <c r="K390" s="8">
        <v>12863</v>
      </c>
      <c r="L390" s="9">
        <f t="shared" si="11"/>
        <v>4.2805026347790841E-2</v>
      </c>
      <c r="M390" s="46">
        <f>K390/K388</f>
        <v>7.649899492108049E-2</v>
      </c>
    </row>
    <row r="391" spans="1:13" ht="17.100000000000001" customHeight="1">
      <c r="A391" s="25" t="s">
        <v>20</v>
      </c>
      <c r="B391" s="25" t="s">
        <v>42</v>
      </c>
      <c r="C391" s="25" t="s">
        <v>22</v>
      </c>
      <c r="D391" s="25" t="s">
        <v>299</v>
      </c>
      <c r="E391" s="25" t="s">
        <v>28</v>
      </c>
      <c r="F391" s="25" t="s">
        <v>50</v>
      </c>
      <c r="G391" s="1" t="s">
        <v>51</v>
      </c>
      <c r="H391" s="8">
        <v>35411</v>
      </c>
      <c r="I391" s="9">
        <f t="shared" si="10"/>
        <v>0</v>
      </c>
      <c r="J391" s="8">
        <v>35411</v>
      </c>
      <c r="K391" s="8">
        <v>36942</v>
      </c>
      <c r="L391" s="9">
        <f t="shared" si="11"/>
        <v>4.3235152918584624E-2</v>
      </c>
      <c r="M391" s="46">
        <f>K391/K388</f>
        <v>0.21970192570742092</v>
      </c>
    </row>
    <row r="392" spans="1:13" ht="17.100000000000001" customHeight="1">
      <c r="A392" s="25" t="s">
        <v>20</v>
      </c>
      <c r="B392" s="25" t="s">
        <v>42</v>
      </c>
      <c r="C392" s="25" t="s">
        <v>22</v>
      </c>
      <c r="D392" s="25" t="s">
        <v>299</v>
      </c>
      <c r="E392" s="25" t="s">
        <v>28</v>
      </c>
      <c r="F392" s="25" t="s">
        <v>119</v>
      </c>
      <c r="G392" s="1" t="s">
        <v>290</v>
      </c>
      <c r="H392" s="8">
        <v>600</v>
      </c>
      <c r="I392" s="9">
        <f t="shared" ref="I392:I455" si="12">(J392-H392)/H392</f>
        <v>0</v>
      </c>
      <c r="J392" s="8">
        <v>600</v>
      </c>
      <c r="K392" s="8">
        <v>600</v>
      </c>
      <c r="L392" s="9">
        <f t="shared" ref="L392:L455" si="13">(K392-J392)/J392</f>
        <v>0</v>
      </c>
    </row>
    <row r="393" spans="1:13" ht="17.100000000000001" customHeight="1">
      <c r="A393" s="25" t="s">
        <v>20</v>
      </c>
      <c r="B393" s="25" t="s">
        <v>42</v>
      </c>
      <c r="C393" s="25" t="s">
        <v>22</v>
      </c>
      <c r="D393" s="25" t="s">
        <v>299</v>
      </c>
      <c r="E393" s="25" t="s">
        <v>28</v>
      </c>
      <c r="F393" s="25" t="s">
        <v>56</v>
      </c>
      <c r="G393" s="1" t="s">
        <v>202</v>
      </c>
      <c r="H393" s="8">
        <v>3200</v>
      </c>
      <c r="I393" s="9">
        <f t="shared" si="12"/>
        <v>0</v>
      </c>
      <c r="J393" s="8">
        <v>3200</v>
      </c>
      <c r="K393" s="8">
        <v>3200</v>
      </c>
      <c r="L393" s="9">
        <f t="shared" si="13"/>
        <v>0</v>
      </c>
    </row>
    <row r="394" spans="1:13" ht="17.100000000000001" customHeight="1">
      <c r="A394" s="25" t="s">
        <v>20</v>
      </c>
      <c r="B394" s="25" t="s">
        <v>42</v>
      </c>
      <c r="C394" s="25" t="s">
        <v>22</v>
      </c>
      <c r="D394" s="25" t="s">
        <v>299</v>
      </c>
      <c r="E394" s="25" t="s">
        <v>28</v>
      </c>
      <c r="F394" s="25" t="s">
        <v>58</v>
      </c>
      <c r="G394" s="1" t="s">
        <v>116</v>
      </c>
      <c r="H394" s="8">
        <v>7700</v>
      </c>
      <c r="I394" s="9">
        <f t="shared" si="12"/>
        <v>0</v>
      </c>
      <c r="J394" s="8">
        <v>7700</v>
      </c>
      <c r="K394" s="8">
        <v>11100</v>
      </c>
      <c r="L394" s="9">
        <f t="shared" si="13"/>
        <v>0.44155844155844154</v>
      </c>
    </row>
    <row r="395" spans="1:13" ht="17.100000000000001" customHeight="1">
      <c r="A395" s="25" t="s">
        <v>20</v>
      </c>
      <c r="B395" s="25" t="s">
        <v>42</v>
      </c>
      <c r="C395" s="25" t="s">
        <v>22</v>
      </c>
      <c r="D395" s="25" t="s">
        <v>299</v>
      </c>
      <c r="E395" s="25" t="s">
        <v>28</v>
      </c>
      <c r="F395" s="25" t="s">
        <v>94</v>
      </c>
      <c r="G395" s="1" t="s">
        <v>129</v>
      </c>
      <c r="H395" s="8">
        <v>0</v>
      </c>
      <c r="I395" s="9" t="e">
        <f t="shared" si="12"/>
        <v>#DIV/0!</v>
      </c>
      <c r="J395" s="8">
        <v>0</v>
      </c>
      <c r="K395" s="8">
        <v>0</v>
      </c>
      <c r="L395" s="9" t="e">
        <f t="shared" si="13"/>
        <v>#DIV/0!</v>
      </c>
    </row>
    <row r="396" spans="1:13" ht="17.100000000000001" customHeight="1">
      <c r="A396" s="25" t="s">
        <v>20</v>
      </c>
      <c r="B396" s="25" t="s">
        <v>42</v>
      </c>
      <c r="C396" s="25" t="s">
        <v>22</v>
      </c>
      <c r="D396" s="25" t="s">
        <v>299</v>
      </c>
      <c r="E396" s="25" t="s">
        <v>28</v>
      </c>
      <c r="F396" s="25" t="s">
        <v>279</v>
      </c>
      <c r="G396" s="1" t="s">
        <v>160</v>
      </c>
      <c r="H396" s="8">
        <v>4700</v>
      </c>
      <c r="I396" s="9">
        <f t="shared" si="12"/>
        <v>0</v>
      </c>
      <c r="J396" s="8">
        <v>4700</v>
      </c>
      <c r="K396" s="8">
        <v>3200</v>
      </c>
      <c r="L396" s="9">
        <f t="shared" si="13"/>
        <v>-0.31914893617021278</v>
      </c>
    </row>
    <row r="397" spans="1:13" ht="17.100000000000001" customHeight="1">
      <c r="A397" s="25" t="s">
        <v>20</v>
      </c>
      <c r="B397" s="25" t="s">
        <v>21</v>
      </c>
      <c r="C397" s="25" t="s">
        <v>22</v>
      </c>
      <c r="D397" s="25" t="s">
        <v>301</v>
      </c>
      <c r="E397" s="25" t="s">
        <v>24</v>
      </c>
      <c r="F397" s="25" t="s">
        <v>21</v>
      </c>
      <c r="G397" s="26" t="s">
        <v>302</v>
      </c>
      <c r="H397" s="8"/>
      <c r="I397" s="9" t="e">
        <f t="shared" si="12"/>
        <v>#DIV/0!</v>
      </c>
      <c r="J397" s="8"/>
      <c r="K397" s="8"/>
      <c r="L397" s="9" t="e">
        <f t="shared" si="13"/>
        <v>#DIV/0!</v>
      </c>
    </row>
    <row r="398" spans="1:13" ht="17.100000000000001" customHeight="1">
      <c r="A398" s="25" t="s">
        <v>20</v>
      </c>
      <c r="B398" s="25" t="s">
        <v>42</v>
      </c>
      <c r="C398" s="25" t="s">
        <v>22</v>
      </c>
      <c r="D398" s="25" t="s">
        <v>301</v>
      </c>
      <c r="E398" s="25" t="s">
        <v>28</v>
      </c>
      <c r="F398" s="25" t="s">
        <v>39</v>
      </c>
      <c r="G398" s="1" t="s">
        <v>217</v>
      </c>
      <c r="H398" s="8">
        <v>184992</v>
      </c>
      <c r="I398" s="9">
        <f t="shared" si="12"/>
        <v>0</v>
      </c>
      <c r="J398" s="8">
        <v>184992</v>
      </c>
      <c r="K398" s="8">
        <v>10915</v>
      </c>
      <c r="L398" s="9">
        <f t="shared" si="13"/>
        <v>-0.94099744853831513</v>
      </c>
    </row>
    <row r="399" spans="1:13" ht="17.100000000000001" customHeight="1">
      <c r="A399" s="25" t="s">
        <v>20</v>
      </c>
      <c r="B399" s="25" t="s">
        <v>42</v>
      </c>
      <c r="C399" s="25" t="s">
        <v>22</v>
      </c>
      <c r="D399" s="25" t="s">
        <v>301</v>
      </c>
      <c r="E399" s="25" t="s">
        <v>28</v>
      </c>
      <c r="F399" s="25" t="s">
        <v>46</v>
      </c>
      <c r="G399" s="1" t="s">
        <v>47</v>
      </c>
      <c r="H399" s="8">
        <v>45046</v>
      </c>
      <c r="I399" s="9">
        <f t="shared" si="12"/>
        <v>0</v>
      </c>
      <c r="J399" s="8">
        <v>45046</v>
      </c>
      <c r="K399" s="8">
        <v>2658</v>
      </c>
      <c r="L399" s="9">
        <f t="shared" si="13"/>
        <v>-0.94099365093460019</v>
      </c>
      <c r="M399" s="46">
        <f>K399/K398</f>
        <v>0.243518094365552</v>
      </c>
    </row>
    <row r="400" spans="1:13" ht="17.100000000000001" customHeight="1">
      <c r="A400" s="25" t="s">
        <v>20</v>
      </c>
      <c r="B400" s="25" t="s">
        <v>42</v>
      </c>
      <c r="C400" s="25" t="s">
        <v>22</v>
      </c>
      <c r="D400" s="25" t="s">
        <v>301</v>
      </c>
      <c r="E400" s="25" t="s">
        <v>28</v>
      </c>
      <c r="F400" s="25" t="s">
        <v>48</v>
      </c>
      <c r="G400" s="1" t="s">
        <v>49</v>
      </c>
      <c r="H400" s="8">
        <v>14152</v>
      </c>
      <c r="I400" s="9">
        <f t="shared" si="12"/>
        <v>0</v>
      </c>
      <c r="J400" s="8">
        <v>14152</v>
      </c>
      <c r="K400" s="8">
        <v>835</v>
      </c>
      <c r="L400" s="9">
        <f t="shared" si="13"/>
        <v>-0.94099773883550031</v>
      </c>
      <c r="M400" s="46">
        <f>K400/K398</f>
        <v>7.6500229042601925E-2</v>
      </c>
    </row>
    <row r="401" spans="1:13" ht="17.100000000000001" customHeight="1">
      <c r="A401" s="25" t="s">
        <v>20</v>
      </c>
      <c r="B401" s="25" t="s">
        <v>42</v>
      </c>
      <c r="C401" s="25" t="s">
        <v>22</v>
      </c>
      <c r="D401" s="25" t="s">
        <v>301</v>
      </c>
      <c r="E401" s="25" t="s">
        <v>28</v>
      </c>
      <c r="F401" s="25" t="s">
        <v>50</v>
      </c>
      <c r="G401" s="1" t="s">
        <v>51</v>
      </c>
      <c r="H401" s="8">
        <v>66708</v>
      </c>
      <c r="I401" s="9">
        <f t="shared" si="12"/>
        <v>0</v>
      </c>
      <c r="J401" s="8">
        <v>66708</v>
      </c>
      <c r="K401" s="8">
        <v>1174</v>
      </c>
      <c r="L401" s="9">
        <f t="shared" si="13"/>
        <v>-0.98240091143491037</v>
      </c>
      <c r="M401" s="46">
        <f>K401/K398</f>
        <v>0.10755840586349061</v>
      </c>
    </row>
    <row r="402" spans="1:13" ht="17.100000000000001" customHeight="1">
      <c r="A402" s="25" t="s">
        <v>20</v>
      </c>
      <c r="B402" s="25" t="s">
        <v>42</v>
      </c>
      <c r="C402" s="25" t="s">
        <v>22</v>
      </c>
      <c r="D402" s="25" t="s">
        <v>301</v>
      </c>
      <c r="E402" s="25" t="s">
        <v>28</v>
      </c>
      <c r="F402" s="25" t="s">
        <v>119</v>
      </c>
      <c r="G402" s="1" t="s">
        <v>290</v>
      </c>
      <c r="H402" s="8">
        <v>600</v>
      </c>
      <c r="I402" s="9">
        <f t="shared" si="12"/>
        <v>0</v>
      </c>
      <c r="J402" s="8">
        <v>600</v>
      </c>
      <c r="K402" s="8">
        <v>200</v>
      </c>
      <c r="L402" s="9">
        <f t="shared" si="13"/>
        <v>-0.66666666666666663</v>
      </c>
    </row>
    <row r="403" spans="1:13" ht="17.100000000000001" customHeight="1">
      <c r="A403" s="25" t="s">
        <v>20</v>
      </c>
      <c r="B403" s="25" t="s">
        <v>42</v>
      </c>
      <c r="C403" s="25" t="s">
        <v>22</v>
      </c>
      <c r="D403" s="25" t="s">
        <v>301</v>
      </c>
      <c r="E403" s="25" t="s">
        <v>28</v>
      </c>
      <c r="F403" s="25" t="s">
        <v>56</v>
      </c>
      <c r="G403" s="1" t="s">
        <v>202</v>
      </c>
      <c r="H403" s="8">
        <v>1900</v>
      </c>
      <c r="I403" s="9">
        <f t="shared" si="12"/>
        <v>0</v>
      </c>
      <c r="J403" s="8">
        <v>1900</v>
      </c>
      <c r="K403" s="8">
        <v>300</v>
      </c>
      <c r="L403" s="9">
        <f t="shared" si="13"/>
        <v>-0.84210526315789469</v>
      </c>
    </row>
    <row r="404" spans="1:13" ht="17.100000000000001" customHeight="1">
      <c r="A404" s="25" t="s">
        <v>20</v>
      </c>
      <c r="B404" s="25" t="s">
        <v>42</v>
      </c>
      <c r="C404" s="25" t="s">
        <v>22</v>
      </c>
      <c r="D404" s="25" t="s">
        <v>301</v>
      </c>
      <c r="E404" s="25" t="s">
        <v>28</v>
      </c>
      <c r="F404" s="25" t="s">
        <v>58</v>
      </c>
      <c r="G404" s="1" t="s">
        <v>116</v>
      </c>
      <c r="H404" s="8">
        <v>3450</v>
      </c>
      <c r="I404" s="9">
        <f t="shared" si="12"/>
        <v>0</v>
      </c>
      <c r="J404" s="8">
        <v>3450</v>
      </c>
      <c r="K404" s="8">
        <v>2400</v>
      </c>
      <c r="L404" s="9">
        <f t="shared" si="13"/>
        <v>-0.30434782608695654</v>
      </c>
    </row>
    <row r="405" spans="1:13" ht="17.100000000000001" customHeight="1">
      <c r="A405" s="25" t="s">
        <v>20</v>
      </c>
      <c r="B405" s="25" t="s">
        <v>42</v>
      </c>
      <c r="C405" s="25" t="s">
        <v>22</v>
      </c>
      <c r="D405" s="25" t="s">
        <v>301</v>
      </c>
      <c r="E405" s="25" t="s">
        <v>28</v>
      </c>
      <c r="F405" s="25" t="s">
        <v>94</v>
      </c>
      <c r="G405" s="1" t="s">
        <v>129</v>
      </c>
      <c r="H405" s="8">
        <v>0</v>
      </c>
      <c r="I405" s="9" t="e">
        <f t="shared" si="12"/>
        <v>#DIV/0!</v>
      </c>
      <c r="J405" s="8">
        <v>0</v>
      </c>
      <c r="K405" s="8">
        <v>0</v>
      </c>
      <c r="L405" s="9" t="e">
        <f t="shared" si="13"/>
        <v>#DIV/0!</v>
      </c>
    </row>
    <row r="406" spans="1:13" ht="17.100000000000001" customHeight="1">
      <c r="A406" s="25" t="s">
        <v>20</v>
      </c>
      <c r="B406" s="25" t="s">
        <v>42</v>
      </c>
      <c r="C406" s="25" t="s">
        <v>22</v>
      </c>
      <c r="D406" s="25" t="s">
        <v>301</v>
      </c>
      <c r="E406" s="25" t="s">
        <v>28</v>
      </c>
      <c r="F406" s="25" t="s">
        <v>279</v>
      </c>
      <c r="G406" s="1" t="s">
        <v>160</v>
      </c>
      <c r="H406" s="8">
        <v>10555</v>
      </c>
      <c r="I406" s="9">
        <f t="shared" si="12"/>
        <v>0</v>
      </c>
      <c r="J406" s="8">
        <v>10555</v>
      </c>
      <c r="K406" s="8">
        <v>300</v>
      </c>
      <c r="L406" s="9">
        <f t="shared" si="13"/>
        <v>-0.97157745144481289</v>
      </c>
    </row>
    <row r="407" spans="1:13" ht="17.100000000000001" customHeight="1">
      <c r="A407" s="25" t="s">
        <v>20</v>
      </c>
      <c r="B407" s="25" t="s">
        <v>21</v>
      </c>
      <c r="C407" s="25" t="s">
        <v>22</v>
      </c>
      <c r="D407" s="25" t="s">
        <v>303</v>
      </c>
      <c r="E407" s="25" t="s">
        <v>24</v>
      </c>
      <c r="F407" s="25" t="s">
        <v>21</v>
      </c>
      <c r="G407" s="68" t="s">
        <v>304</v>
      </c>
      <c r="H407" s="8"/>
      <c r="I407" s="9" t="e">
        <f t="shared" si="12"/>
        <v>#DIV/0!</v>
      </c>
      <c r="J407" s="8"/>
      <c r="K407" s="8"/>
      <c r="L407" s="9" t="e">
        <f t="shared" si="13"/>
        <v>#DIV/0!</v>
      </c>
    </row>
    <row r="408" spans="1:13" ht="17.100000000000001" customHeight="1">
      <c r="A408" s="25" t="s">
        <v>20</v>
      </c>
      <c r="B408" s="25" t="s">
        <v>42</v>
      </c>
      <c r="C408" s="25" t="s">
        <v>22</v>
      </c>
      <c r="D408" s="25" t="s">
        <v>303</v>
      </c>
      <c r="E408" s="25" t="s">
        <v>28</v>
      </c>
      <c r="F408" s="25" t="s">
        <v>39</v>
      </c>
      <c r="G408" s="1" t="s">
        <v>217</v>
      </c>
      <c r="H408" s="8">
        <v>0</v>
      </c>
      <c r="I408" s="9" t="e">
        <f t="shared" si="12"/>
        <v>#DIV/0!</v>
      </c>
      <c r="J408" s="8">
        <v>0</v>
      </c>
      <c r="K408" s="8">
        <v>44876</v>
      </c>
      <c r="L408" s="9" t="e">
        <f t="shared" si="13"/>
        <v>#DIV/0!</v>
      </c>
      <c r="M408" s="48">
        <f>SUM(K407:K408)</f>
        <v>44876</v>
      </c>
    </row>
    <row r="409" spans="1:13" ht="17.100000000000001" customHeight="1">
      <c r="A409" s="25" t="s">
        <v>20</v>
      </c>
      <c r="B409" s="25" t="s">
        <v>42</v>
      </c>
      <c r="C409" s="25" t="s">
        <v>22</v>
      </c>
      <c r="D409" s="25" t="s">
        <v>303</v>
      </c>
      <c r="E409" s="25" t="s">
        <v>28</v>
      </c>
      <c r="F409" s="25" t="s">
        <v>46</v>
      </c>
      <c r="G409" s="1" t="s">
        <v>47</v>
      </c>
      <c r="H409" s="8">
        <v>0</v>
      </c>
      <c r="I409" s="9" t="e">
        <f t="shared" si="12"/>
        <v>#DIV/0!</v>
      </c>
      <c r="J409" s="8">
        <v>0</v>
      </c>
      <c r="K409" s="8">
        <v>10927</v>
      </c>
      <c r="L409" s="9" t="e">
        <f t="shared" si="13"/>
        <v>#DIV/0!</v>
      </c>
      <c r="M409" s="46">
        <f>K409/M408</f>
        <v>0.24349318121044655</v>
      </c>
    </row>
    <row r="410" spans="1:13" ht="17.100000000000001" customHeight="1">
      <c r="A410" s="25" t="s">
        <v>20</v>
      </c>
      <c r="B410" s="25" t="s">
        <v>42</v>
      </c>
      <c r="C410" s="25" t="s">
        <v>22</v>
      </c>
      <c r="D410" s="25" t="s">
        <v>303</v>
      </c>
      <c r="E410" s="25" t="s">
        <v>28</v>
      </c>
      <c r="F410" s="25" t="s">
        <v>48</v>
      </c>
      <c r="G410" s="1" t="s">
        <v>49</v>
      </c>
      <c r="H410" s="8">
        <v>0</v>
      </c>
      <c r="I410" s="9" t="e">
        <f t="shared" si="12"/>
        <v>#DIV/0!</v>
      </c>
      <c r="J410" s="8">
        <v>0</v>
      </c>
      <c r="K410" s="8">
        <v>3433</v>
      </c>
      <c r="L410" s="9" t="e">
        <f t="shared" si="13"/>
        <v>#DIV/0!</v>
      </c>
      <c r="M410" s="46">
        <f>K410/M408</f>
        <v>7.6499688029236124E-2</v>
      </c>
    </row>
    <row r="411" spans="1:13" ht="17.100000000000001" customHeight="1">
      <c r="A411" s="25" t="s">
        <v>20</v>
      </c>
      <c r="B411" s="25" t="s">
        <v>42</v>
      </c>
      <c r="C411" s="25" t="s">
        <v>22</v>
      </c>
      <c r="D411" s="25" t="s">
        <v>303</v>
      </c>
      <c r="E411" s="25" t="s">
        <v>28</v>
      </c>
      <c r="F411" s="25" t="s">
        <v>50</v>
      </c>
      <c r="G411" s="1" t="s">
        <v>51</v>
      </c>
      <c r="H411" s="8">
        <v>0</v>
      </c>
      <c r="I411" s="9" t="e">
        <f t="shared" si="12"/>
        <v>#DIV/0!</v>
      </c>
      <c r="J411" s="8">
        <v>0</v>
      </c>
      <c r="K411" s="8">
        <v>15504</v>
      </c>
      <c r="L411" s="9" t="e">
        <f t="shared" si="13"/>
        <v>#DIV/0!</v>
      </c>
      <c r="M411" s="46">
        <f>K411/M408</f>
        <v>0.34548533737409753</v>
      </c>
    </row>
    <row r="412" spans="1:13" ht="17.100000000000001" customHeight="1">
      <c r="A412" s="25" t="s">
        <v>20</v>
      </c>
      <c r="B412" s="25" t="s">
        <v>42</v>
      </c>
      <c r="C412" s="25" t="s">
        <v>22</v>
      </c>
      <c r="D412" s="25" t="s">
        <v>303</v>
      </c>
      <c r="E412" s="25" t="s">
        <v>28</v>
      </c>
      <c r="F412" s="25" t="s">
        <v>68</v>
      </c>
      <c r="G412" s="1" t="s">
        <v>114</v>
      </c>
      <c r="H412" s="8">
        <v>0</v>
      </c>
      <c r="I412" s="9" t="e">
        <f t="shared" si="12"/>
        <v>#DIV/0!</v>
      </c>
      <c r="J412" s="8">
        <v>0</v>
      </c>
      <c r="K412" s="8">
        <v>0</v>
      </c>
      <c r="L412" s="9" t="e">
        <f t="shared" si="13"/>
        <v>#DIV/0!</v>
      </c>
    </row>
    <row r="413" spans="1:13" ht="17.100000000000001" customHeight="1">
      <c r="A413" s="25" t="s">
        <v>20</v>
      </c>
      <c r="B413" s="25" t="s">
        <v>42</v>
      </c>
      <c r="C413" s="25" t="s">
        <v>22</v>
      </c>
      <c r="D413" s="25" t="s">
        <v>303</v>
      </c>
      <c r="E413" s="25" t="s">
        <v>28</v>
      </c>
      <c r="F413" s="25" t="s">
        <v>119</v>
      </c>
      <c r="G413" s="1" t="s">
        <v>290</v>
      </c>
      <c r="H413" s="8">
        <v>1500</v>
      </c>
      <c r="I413" s="9">
        <f t="shared" si="12"/>
        <v>0</v>
      </c>
      <c r="J413" s="8">
        <v>1500</v>
      </c>
      <c r="K413" s="8">
        <v>200</v>
      </c>
      <c r="L413" s="43">
        <f t="shared" si="13"/>
        <v>-0.8666666666666667</v>
      </c>
    </row>
    <row r="414" spans="1:13" ht="17.100000000000001" customHeight="1">
      <c r="A414" s="25" t="s">
        <v>20</v>
      </c>
      <c r="B414" s="25" t="s">
        <v>42</v>
      </c>
      <c r="C414" s="25" t="s">
        <v>22</v>
      </c>
      <c r="D414" s="25" t="s">
        <v>303</v>
      </c>
      <c r="E414" s="25" t="s">
        <v>28</v>
      </c>
      <c r="F414" s="25" t="s">
        <v>56</v>
      </c>
      <c r="G414" s="1" t="s">
        <v>202</v>
      </c>
      <c r="H414" s="8">
        <v>300</v>
      </c>
      <c r="I414" s="9">
        <f t="shared" si="12"/>
        <v>0</v>
      </c>
      <c r="J414" s="8">
        <v>300</v>
      </c>
      <c r="K414" s="8">
        <v>300</v>
      </c>
      <c r="L414" s="9">
        <f t="shared" si="13"/>
        <v>0</v>
      </c>
    </row>
    <row r="415" spans="1:13" ht="17.100000000000001" customHeight="1">
      <c r="A415" s="25" t="s">
        <v>20</v>
      </c>
      <c r="B415" s="25" t="s">
        <v>42</v>
      </c>
      <c r="C415" s="25" t="s">
        <v>22</v>
      </c>
      <c r="D415" s="25" t="s">
        <v>303</v>
      </c>
      <c r="E415" s="25" t="s">
        <v>28</v>
      </c>
      <c r="F415" s="25" t="s">
        <v>58</v>
      </c>
      <c r="G415" s="1" t="s">
        <v>116</v>
      </c>
      <c r="H415" s="8">
        <v>11308</v>
      </c>
      <c r="I415" s="9">
        <f t="shared" si="12"/>
        <v>0</v>
      </c>
      <c r="J415" s="8">
        <v>11308</v>
      </c>
      <c r="K415" s="8">
        <v>500</v>
      </c>
      <c r="L415" s="43">
        <f t="shared" si="13"/>
        <v>-0.95578351609480017</v>
      </c>
    </row>
    <row r="416" spans="1:13" ht="17.100000000000001" customHeight="1">
      <c r="A416" s="25" t="s">
        <v>20</v>
      </c>
      <c r="B416" s="25" t="s">
        <v>42</v>
      </c>
      <c r="C416" s="25" t="s">
        <v>22</v>
      </c>
      <c r="D416" s="25" t="s">
        <v>303</v>
      </c>
      <c r="E416" s="25" t="s">
        <v>28</v>
      </c>
      <c r="F416" s="25" t="s">
        <v>279</v>
      </c>
      <c r="G416" s="1" t="s">
        <v>160</v>
      </c>
      <c r="H416" s="8">
        <v>0</v>
      </c>
      <c r="I416" s="9" t="e">
        <f t="shared" si="12"/>
        <v>#DIV/0!</v>
      </c>
      <c r="J416" s="8">
        <v>0</v>
      </c>
      <c r="K416" s="8">
        <v>2000</v>
      </c>
      <c r="L416" s="9" t="e">
        <f t="shared" si="13"/>
        <v>#DIV/0!</v>
      </c>
    </row>
    <row r="417" spans="1:13" ht="17.100000000000001" customHeight="1">
      <c r="A417" s="25" t="s">
        <v>20</v>
      </c>
      <c r="B417" s="25" t="s">
        <v>21</v>
      </c>
      <c r="C417" s="25" t="s">
        <v>22</v>
      </c>
      <c r="D417" s="25" t="s">
        <v>305</v>
      </c>
      <c r="E417" s="25" t="s">
        <v>24</v>
      </c>
      <c r="F417" s="25" t="s">
        <v>21</v>
      </c>
      <c r="G417" s="26" t="s">
        <v>306</v>
      </c>
      <c r="H417" s="8"/>
      <c r="I417" s="9" t="e">
        <f t="shared" si="12"/>
        <v>#DIV/0!</v>
      </c>
      <c r="J417" s="8"/>
      <c r="K417" s="8"/>
      <c r="L417" s="9" t="e">
        <f t="shared" si="13"/>
        <v>#DIV/0!</v>
      </c>
    </row>
    <row r="418" spans="1:13" ht="17.100000000000001" customHeight="1">
      <c r="A418" s="25" t="s">
        <v>20</v>
      </c>
      <c r="B418" s="25" t="s">
        <v>42</v>
      </c>
      <c r="C418" s="25" t="s">
        <v>22</v>
      </c>
      <c r="D418" s="25" t="s">
        <v>305</v>
      </c>
      <c r="E418" s="25" t="s">
        <v>28</v>
      </c>
      <c r="F418" s="25" t="s">
        <v>39</v>
      </c>
      <c r="G418" s="1" t="s">
        <v>217</v>
      </c>
      <c r="H418" s="8">
        <v>23495</v>
      </c>
      <c r="I418" s="9">
        <f t="shared" si="12"/>
        <v>0</v>
      </c>
      <c r="J418" s="8">
        <v>23495</v>
      </c>
      <c r="K418" s="8">
        <v>282596</v>
      </c>
      <c r="L418" s="44">
        <f t="shared" si="13"/>
        <v>11.027920834220048</v>
      </c>
      <c r="M418" s="48">
        <f>SUM(K417:K418)</f>
        <v>282596</v>
      </c>
    </row>
    <row r="419" spans="1:13" ht="17.100000000000001" customHeight="1">
      <c r="A419" s="25" t="s">
        <v>20</v>
      </c>
      <c r="B419" s="25" t="s">
        <v>42</v>
      </c>
      <c r="C419" s="25" t="s">
        <v>22</v>
      </c>
      <c r="D419" s="25" t="s">
        <v>305</v>
      </c>
      <c r="E419" s="25" t="s">
        <v>28</v>
      </c>
      <c r="F419" s="25" t="s">
        <v>46</v>
      </c>
      <c r="G419" s="1" t="s">
        <v>47</v>
      </c>
      <c r="H419" s="8">
        <v>5721</v>
      </c>
      <c r="I419" s="9">
        <f t="shared" si="12"/>
        <v>0</v>
      </c>
      <c r="J419" s="8">
        <v>5721</v>
      </c>
      <c r="K419" s="8">
        <v>68812</v>
      </c>
      <c r="L419" s="44">
        <f t="shared" si="13"/>
        <v>11.02796713861213</v>
      </c>
      <c r="M419" s="46">
        <f>K419/M418</f>
        <v>0.24349955413381646</v>
      </c>
    </row>
    <row r="420" spans="1:13" ht="17.100000000000001" customHeight="1">
      <c r="A420" s="25" t="s">
        <v>20</v>
      </c>
      <c r="B420" s="25" t="s">
        <v>42</v>
      </c>
      <c r="C420" s="25" t="s">
        <v>22</v>
      </c>
      <c r="D420" s="25" t="s">
        <v>305</v>
      </c>
      <c r="E420" s="25" t="s">
        <v>28</v>
      </c>
      <c r="F420" s="25" t="s">
        <v>48</v>
      </c>
      <c r="G420" s="1" t="s">
        <v>49</v>
      </c>
      <c r="H420" s="8">
        <v>1797</v>
      </c>
      <c r="I420" s="9">
        <f t="shared" si="12"/>
        <v>0</v>
      </c>
      <c r="J420" s="8">
        <v>1797</v>
      </c>
      <c r="K420" s="8">
        <v>21619</v>
      </c>
      <c r="L420" s="44">
        <f t="shared" si="13"/>
        <v>11.030606566499722</v>
      </c>
      <c r="M420" s="46">
        <f>K420/M418</f>
        <v>7.6501436679924692E-2</v>
      </c>
    </row>
    <row r="421" spans="1:13" ht="17.100000000000001" customHeight="1">
      <c r="A421" s="25" t="s">
        <v>20</v>
      </c>
      <c r="B421" s="25" t="s">
        <v>42</v>
      </c>
      <c r="C421" s="25" t="s">
        <v>22</v>
      </c>
      <c r="D421" s="25" t="s">
        <v>305</v>
      </c>
      <c r="E421" s="25" t="s">
        <v>28</v>
      </c>
      <c r="F421" s="25" t="s">
        <v>50</v>
      </c>
      <c r="G421" s="1" t="s">
        <v>51</v>
      </c>
      <c r="H421" s="8">
        <v>2343</v>
      </c>
      <c r="I421" s="9">
        <f t="shared" si="12"/>
        <v>0</v>
      </c>
      <c r="J421" s="8">
        <v>2343</v>
      </c>
      <c r="K421" s="8">
        <v>91296</v>
      </c>
      <c r="L421" s="44">
        <f t="shared" si="13"/>
        <v>37.965428937259922</v>
      </c>
      <c r="M421" s="46">
        <f>K421/M418</f>
        <v>0.32306189754985914</v>
      </c>
    </row>
    <row r="422" spans="1:13" ht="17.100000000000001" customHeight="1">
      <c r="A422" s="25" t="s">
        <v>20</v>
      </c>
      <c r="B422" s="25" t="s">
        <v>40</v>
      </c>
      <c r="C422" s="25" t="s">
        <v>22</v>
      </c>
      <c r="D422" s="25" t="s">
        <v>305</v>
      </c>
      <c r="E422" s="25" t="s">
        <v>28</v>
      </c>
      <c r="F422" s="25" t="s">
        <v>119</v>
      </c>
      <c r="G422" s="1" t="s">
        <v>290</v>
      </c>
      <c r="H422" s="8">
        <v>0</v>
      </c>
      <c r="I422" s="9" t="e">
        <f t="shared" si="12"/>
        <v>#DIV/0!</v>
      </c>
      <c r="J422" s="8">
        <v>0</v>
      </c>
      <c r="K422" s="8">
        <v>800</v>
      </c>
      <c r="L422" s="9" t="e">
        <f t="shared" si="13"/>
        <v>#DIV/0!</v>
      </c>
    </row>
    <row r="423" spans="1:13" ht="17.100000000000001" customHeight="1">
      <c r="A423" s="25" t="s">
        <v>20</v>
      </c>
      <c r="B423" s="25" t="s">
        <v>40</v>
      </c>
      <c r="C423" s="25" t="s">
        <v>22</v>
      </c>
      <c r="D423" s="25" t="s">
        <v>305</v>
      </c>
      <c r="E423" s="25" t="s">
        <v>28</v>
      </c>
      <c r="F423" s="25" t="s">
        <v>56</v>
      </c>
      <c r="G423" s="1" t="s">
        <v>202</v>
      </c>
      <c r="H423" s="8">
        <v>0</v>
      </c>
      <c r="I423" s="9" t="e">
        <f t="shared" si="12"/>
        <v>#DIV/0!</v>
      </c>
      <c r="J423" s="8">
        <v>0</v>
      </c>
      <c r="K423" s="8">
        <v>4200</v>
      </c>
      <c r="L423" s="9" t="e">
        <f t="shared" si="13"/>
        <v>#DIV/0!</v>
      </c>
    </row>
    <row r="424" spans="1:13" ht="17.100000000000001" customHeight="1">
      <c r="A424" s="25" t="s">
        <v>20</v>
      </c>
      <c r="B424" s="25" t="s">
        <v>40</v>
      </c>
      <c r="C424" s="25" t="s">
        <v>22</v>
      </c>
      <c r="D424" s="25" t="s">
        <v>305</v>
      </c>
      <c r="E424" s="25" t="s">
        <v>28</v>
      </c>
      <c r="F424" s="25" t="s">
        <v>58</v>
      </c>
      <c r="G424" s="1" t="s">
        <v>116</v>
      </c>
      <c r="H424" s="8">
        <v>0</v>
      </c>
      <c r="I424" s="9" t="e">
        <f t="shared" si="12"/>
        <v>#DIV/0!</v>
      </c>
      <c r="J424" s="8">
        <v>0</v>
      </c>
      <c r="K424" s="8">
        <v>12900</v>
      </c>
      <c r="L424" s="9" t="e">
        <f t="shared" si="13"/>
        <v>#DIV/0!</v>
      </c>
    </row>
    <row r="425" spans="1:13" ht="17.100000000000001" customHeight="1">
      <c r="A425" s="25" t="s">
        <v>20</v>
      </c>
      <c r="B425" s="25" t="s">
        <v>40</v>
      </c>
      <c r="C425" s="25" t="s">
        <v>22</v>
      </c>
      <c r="D425" s="25" t="s">
        <v>305</v>
      </c>
      <c r="E425" s="25" t="s">
        <v>28</v>
      </c>
      <c r="F425" s="25" t="s">
        <v>279</v>
      </c>
      <c r="G425" s="1" t="s">
        <v>160</v>
      </c>
      <c r="H425" s="8">
        <v>0</v>
      </c>
      <c r="I425" s="9" t="e">
        <f t="shared" si="12"/>
        <v>#DIV/0!</v>
      </c>
      <c r="J425" s="8">
        <v>0</v>
      </c>
      <c r="K425" s="8">
        <v>37560</v>
      </c>
      <c r="L425" s="9" t="e">
        <f t="shared" si="13"/>
        <v>#DIV/0!</v>
      </c>
    </row>
    <row r="426" spans="1:13" ht="17.100000000000001" customHeight="1">
      <c r="A426" s="25" t="s">
        <v>20</v>
      </c>
      <c r="B426" s="25" t="s">
        <v>21</v>
      </c>
      <c r="C426" s="25" t="s">
        <v>22</v>
      </c>
      <c r="D426" s="25" t="s">
        <v>307</v>
      </c>
      <c r="E426" s="25" t="s">
        <v>24</v>
      </c>
      <c r="F426" s="25" t="s">
        <v>21</v>
      </c>
      <c r="G426" s="26" t="s">
        <v>308</v>
      </c>
      <c r="H426" s="8"/>
      <c r="I426" s="9" t="e">
        <f t="shared" si="12"/>
        <v>#DIV/0!</v>
      </c>
      <c r="J426" s="8"/>
      <c r="K426" s="8"/>
      <c r="L426" s="9" t="e">
        <f t="shared" si="13"/>
        <v>#DIV/0!</v>
      </c>
    </row>
    <row r="427" spans="1:13" ht="17.100000000000001" customHeight="1">
      <c r="A427" s="25" t="s">
        <v>20</v>
      </c>
      <c r="B427" s="25" t="s">
        <v>42</v>
      </c>
      <c r="C427" s="25" t="s">
        <v>22</v>
      </c>
      <c r="D427" s="25" t="s">
        <v>307</v>
      </c>
      <c r="E427" s="25" t="s">
        <v>28</v>
      </c>
      <c r="F427" s="25" t="s">
        <v>39</v>
      </c>
      <c r="G427" s="1" t="s">
        <v>217</v>
      </c>
      <c r="H427" s="8">
        <v>233765</v>
      </c>
      <c r="I427" s="9">
        <f t="shared" si="12"/>
        <v>0</v>
      </c>
      <c r="J427" s="8">
        <v>233765</v>
      </c>
      <c r="K427" s="8">
        <v>22993</v>
      </c>
      <c r="L427" s="43">
        <f t="shared" si="13"/>
        <v>-0.90164053643616449</v>
      </c>
      <c r="M427" s="48">
        <f>SUM(K426:K427)</f>
        <v>22993</v>
      </c>
    </row>
    <row r="428" spans="1:13" ht="17.100000000000001" customHeight="1">
      <c r="A428" s="25" t="s">
        <v>20</v>
      </c>
      <c r="B428" s="25" t="s">
        <v>42</v>
      </c>
      <c r="C428" s="25" t="s">
        <v>22</v>
      </c>
      <c r="D428" s="25" t="s">
        <v>307</v>
      </c>
      <c r="E428" s="25" t="s">
        <v>28</v>
      </c>
      <c r="F428" s="25" t="s">
        <v>46</v>
      </c>
      <c r="G428" s="1" t="s">
        <v>47</v>
      </c>
      <c r="H428" s="8">
        <v>56922</v>
      </c>
      <c r="I428" s="9">
        <f t="shared" si="12"/>
        <v>0</v>
      </c>
      <c r="J428" s="8">
        <v>56922</v>
      </c>
      <c r="K428" s="8">
        <v>5599</v>
      </c>
      <c r="L428" s="43">
        <f t="shared" si="13"/>
        <v>-0.90163732827377818</v>
      </c>
      <c r="M428" s="46">
        <f>K428/M427</f>
        <v>0.24350889401122081</v>
      </c>
    </row>
    <row r="429" spans="1:13" ht="17.100000000000001" customHeight="1">
      <c r="A429" s="25" t="s">
        <v>20</v>
      </c>
      <c r="B429" s="25" t="s">
        <v>42</v>
      </c>
      <c r="C429" s="25" t="s">
        <v>22</v>
      </c>
      <c r="D429" s="25" t="s">
        <v>307</v>
      </c>
      <c r="E429" s="25" t="s">
        <v>28</v>
      </c>
      <c r="F429" s="25" t="s">
        <v>48</v>
      </c>
      <c r="G429" s="1" t="s">
        <v>49</v>
      </c>
      <c r="H429" s="8">
        <v>17883</v>
      </c>
      <c r="I429" s="9">
        <f t="shared" si="12"/>
        <v>0</v>
      </c>
      <c r="J429" s="8">
        <v>17883</v>
      </c>
      <c r="K429" s="8">
        <v>1759</v>
      </c>
      <c r="L429" s="43">
        <f t="shared" si="13"/>
        <v>-0.9016384275568976</v>
      </c>
      <c r="M429" s="46">
        <f>K429/M427</f>
        <v>7.6501543948158141E-2</v>
      </c>
    </row>
    <row r="430" spans="1:13" ht="17.100000000000001" customHeight="1">
      <c r="A430" s="25" t="s">
        <v>20</v>
      </c>
      <c r="B430" s="25" t="s">
        <v>42</v>
      </c>
      <c r="C430" s="25" t="s">
        <v>22</v>
      </c>
      <c r="D430" s="25" t="s">
        <v>307</v>
      </c>
      <c r="E430" s="25" t="s">
        <v>28</v>
      </c>
      <c r="F430" s="25" t="s">
        <v>50</v>
      </c>
      <c r="G430" s="1" t="s">
        <v>51</v>
      </c>
      <c r="H430" s="8">
        <v>73039</v>
      </c>
      <c r="I430" s="9">
        <f t="shared" si="12"/>
        <v>0</v>
      </c>
      <c r="J430" s="8">
        <v>73039</v>
      </c>
      <c r="K430" s="8">
        <v>3606</v>
      </c>
      <c r="L430" s="43">
        <f t="shared" si="13"/>
        <v>-0.95062911595175181</v>
      </c>
      <c r="M430" s="46">
        <f>K430/M427</f>
        <v>0.15683033966859478</v>
      </c>
    </row>
    <row r="431" spans="1:13" ht="17.100000000000001" customHeight="1">
      <c r="A431" s="25" t="s">
        <v>20</v>
      </c>
      <c r="B431" s="25" t="s">
        <v>42</v>
      </c>
      <c r="C431" s="25" t="s">
        <v>22</v>
      </c>
      <c r="D431" s="25" t="s">
        <v>307</v>
      </c>
      <c r="E431" s="25" t="s">
        <v>28</v>
      </c>
      <c r="F431" s="25" t="s">
        <v>68</v>
      </c>
      <c r="G431" s="1" t="s">
        <v>114</v>
      </c>
      <c r="H431" s="8">
        <v>0</v>
      </c>
      <c r="I431" s="9" t="e">
        <f t="shared" si="12"/>
        <v>#DIV/0!</v>
      </c>
      <c r="J431" s="8">
        <v>0</v>
      </c>
      <c r="K431" s="8">
        <v>0</v>
      </c>
      <c r="L431" s="9" t="e">
        <f t="shared" si="13"/>
        <v>#DIV/0!</v>
      </c>
    </row>
    <row r="432" spans="1:13" ht="17.100000000000001" customHeight="1">
      <c r="A432" s="25" t="s">
        <v>20</v>
      </c>
      <c r="B432" s="25" t="s">
        <v>42</v>
      </c>
      <c r="C432" s="25" t="s">
        <v>22</v>
      </c>
      <c r="D432" s="25" t="s">
        <v>307</v>
      </c>
      <c r="E432" s="25" t="s">
        <v>28</v>
      </c>
      <c r="F432" s="25" t="s">
        <v>119</v>
      </c>
      <c r="G432" s="1" t="s">
        <v>290</v>
      </c>
      <c r="H432" s="8">
        <v>1600</v>
      </c>
      <c r="I432" s="9">
        <f t="shared" si="12"/>
        <v>0</v>
      </c>
      <c r="J432" s="8">
        <v>1600</v>
      </c>
      <c r="K432" s="8">
        <v>200</v>
      </c>
      <c r="L432" s="43">
        <f t="shared" si="13"/>
        <v>-0.875</v>
      </c>
    </row>
    <row r="433" spans="1:12" ht="17.100000000000001" customHeight="1">
      <c r="A433" s="25" t="s">
        <v>20</v>
      </c>
      <c r="B433" s="25" t="s">
        <v>42</v>
      </c>
      <c r="C433" s="25" t="s">
        <v>22</v>
      </c>
      <c r="D433" s="25" t="s">
        <v>307</v>
      </c>
      <c r="E433" s="25" t="s">
        <v>28</v>
      </c>
      <c r="F433" s="25" t="s">
        <v>56</v>
      </c>
      <c r="G433" s="1" t="s">
        <v>202</v>
      </c>
      <c r="H433" s="8">
        <v>6900</v>
      </c>
      <c r="I433" s="9">
        <f t="shared" si="12"/>
        <v>0</v>
      </c>
      <c r="J433" s="8">
        <v>6900</v>
      </c>
      <c r="K433" s="8">
        <v>300</v>
      </c>
      <c r="L433" s="43">
        <f t="shared" si="13"/>
        <v>-0.95652173913043481</v>
      </c>
    </row>
    <row r="434" spans="1:12" ht="17.100000000000001" customHeight="1">
      <c r="A434" s="25" t="s">
        <v>20</v>
      </c>
      <c r="B434" s="25" t="s">
        <v>42</v>
      </c>
      <c r="C434" s="25" t="s">
        <v>22</v>
      </c>
      <c r="D434" s="25" t="s">
        <v>307</v>
      </c>
      <c r="E434" s="25" t="s">
        <v>28</v>
      </c>
      <c r="F434" s="25" t="s">
        <v>58</v>
      </c>
      <c r="G434" s="1" t="s">
        <v>116</v>
      </c>
      <c r="H434" s="8">
        <v>13400</v>
      </c>
      <c r="I434" s="9">
        <f t="shared" si="12"/>
        <v>0</v>
      </c>
      <c r="J434" s="8">
        <v>13400</v>
      </c>
      <c r="K434" s="8">
        <v>0</v>
      </c>
      <c r="L434" s="43">
        <f t="shared" si="13"/>
        <v>-1</v>
      </c>
    </row>
    <row r="435" spans="1:12" ht="17.100000000000001" customHeight="1">
      <c r="A435" s="25" t="s">
        <v>20</v>
      </c>
      <c r="B435" s="25" t="s">
        <v>42</v>
      </c>
      <c r="C435" s="25" t="s">
        <v>22</v>
      </c>
      <c r="D435" s="25" t="s">
        <v>307</v>
      </c>
      <c r="E435" s="25" t="s">
        <v>28</v>
      </c>
      <c r="F435" s="25" t="s">
        <v>279</v>
      </c>
      <c r="G435" s="1" t="s">
        <v>160</v>
      </c>
      <c r="H435" s="8">
        <v>28800</v>
      </c>
      <c r="I435" s="9">
        <f t="shared" si="12"/>
        <v>0</v>
      </c>
      <c r="J435" s="8">
        <v>28800</v>
      </c>
      <c r="K435" s="8">
        <v>1000</v>
      </c>
      <c r="L435" s="43">
        <f t="shared" si="13"/>
        <v>-0.96527777777777779</v>
      </c>
    </row>
    <row r="436" spans="1:12" ht="17.100000000000001" customHeight="1">
      <c r="A436" s="25" t="s">
        <v>20</v>
      </c>
      <c r="B436" s="25" t="s">
        <v>21</v>
      </c>
      <c r="C436" s="25" t="s">
        <v>22</v>
      </c>
      <c r="D436" s="25" t="s">
        <v>309</v>
      </c>
      <c r="E436" s="25" t="s">
        <v>24</v>
      </c>
      <c r="F436" s="25" t="s">
        <v>21</v>
      </c>
      <c r="G436" s="26" t="s">
        <v>310</v>
      </c>
      <c r="H436" s="8"/>
      <c r="I436" s="9" t="e">
        <f t="shared" si="12"/>
        <v>#DIV/0!</v>
      </c>
      <c r="J436" s="8"/>
      <c r="K436" s="8"/>
      <c r="L436" s="9" t="e">
        <f t="shared" si="13"/>
        <v>#DIV/0!</v>
      </c>
    </row>
    <row r="437" spans="1:12" ht="17.100000000000001" customHeight="1">
      <c r="A437" s="25" t="s">
        <v>20</v>
      </c>
      <c r="B437" s="25" t="s">
        <v>42</v>
      </c>
      <c r="C437" s="25" t="s">
        <v>22</v>
      </c>
      <c r="D437" s="25" t="s">
        <v>309</v>
      </c>
      <c r="E437" s="25" t="s">
        <v>28</v>
      </c>
      <c r="F437" s="25" t="s">
        <v>39</v>
      </c>
      <c r="G437" s="1" t="s">
        <v>217</v>
      </c>
      <c r="H437" s="8">
        <v>85969</v>
      </c>
      <c r="I437" s="9">
        <f t="shared" si="12"/>
        <v>0</v>
      </c>
      <c r="J437" s="8">
        <v>85969</v>
      </c>
      <c r="K437" s="8">
        <v>0</v>
      </c>
      <c r="L437" s="43">
        <f t="shared" si="13"/>
        <v>-1</v>
      </c>
    </row>
    <row r="438" spans="1:12" ht="17.100000000000001" customHeight="1">
      <c r="A438" s="25" t="s">
        <v>20</v>
      </c>
      <c r="B438" s="25" t="s">
        <v>42</v>
      </c>
      <c r="C438" s="25" t="s">
        <v>22</v>
      </c>
      <c r="D438" s="25" t="s">
        <v>309</v>
      </c>
      <c r="E438" s="25" t="s">
        <v>28</v>
      </c>
      <c r="F438" s="25" t="s">
        <v>46</v>
      </c>
      <c r="G438" s="1" t="s">
        <v>47</v>
      </c>
      <c r="H438" s="8">
        <v>20933</v>
      </c>
      <c r="I438" s="9">
        <f t="shared" si="12"/>
        <v>0</v>
      </c>
      <c r="J438" s="8">
        <v>20933</v>
      </c>
      <c r="K438" s="8">
        <v>0</v>
      </c>
      <c r="L438" s="43">
        <f t="shared" si="13"/>
        <v>-1</v>
      </c>
    </row>
    <row r="439" spans="1:12" ht="17.100000000000001" customHeight="1">
      <c r="A439" s="25" t="s">
        <v>20</v>
      </c>
      <c r="B439" s="25" t="s">
        <v>42</v>
      </c>
      <c r="C439" s="25" t="s">
        <v>22</v>
      </c>
      <c r="D439" s="25" t="s">
        <v>309</v>
      </c>
      <c r="E439" s="25" t="s">
        <v>28</v>
      </c>
      <c r="F439" s="25" t="s">
        <v>48</v>
      </c>
      <c r="G439" s="1" t="s">
        <v>49</v>
      </c>
      <c r="H439" s="8">
        <v>6577</v>
      </c>
      <c r="I439" s="9">
        <f t="shared" si="12"/>
        <v>0</v>
      </c>
      <c r="J439" s="8">
        <v>6577</v>
      </c>
      <c r="K439" s="8">
        <v>0</v>
      </c>
      <c r="L439" s="43">
        <f t="shared" si="13"/>
        <v>-1</v>
      </c>
    </row>
    <row r="440" spans="1:12" ht="17.100000000000001" customHeight="1">
      <c r="A440" s="25" t="s">
        <v>20</v>
      </c>
      <c r="B440" s="25" t="s">
        <v>42</v>
      </c>
      <c r="C440" s="25" t="s">
        <v>22</v>
      </c>
      <c r="D440" s="25" t="s">
        <v>309</v>
      </c>
      <c r="E440" s="25" t="s">
        <v>28</v>
      </c>
      <c r="F440" s="25" t="s">
        <v>50</v>
      </c>
      <c r="G440" s="1" t="s">
        <v>51</v>
      </c>
      <c r="H440" s="8">
        <v>37344</v>
      </c>
      <c r="I440" s="9">
        <f t="shared" si="12"/>
        <v>0</v>
      </c>
      <c r="J440" s="8">
        <v>37344</v>
      </c>
      <c r="K440" s="8">
        <v>0</v>
      </c>
      <c r="L440" s="43">
        <f t="shared" si="13"/>
        <v>-1</v>
      </c>
    </row>
    <row r="441" spans="1:12" ht="17.100000000000001" customHeight="1">
      <c r="A441" s="25" t="s">
        <v>20</v>
      </c>
      <c r="B441" s="25" t="s">
        <v>42</v>
      </c>
      <c r="C441" s="25" t="s">
        <v>22</v>
      </c>
      <c r="D441" s="25" t="s">
        <v>309</v>
      </c>
      <c r="E441" s="25" t="s">
        <v>28</v>
      </c>
      <c r="F441" s="25" t="s">
        <v>119</v>
      </c>
      <c r="G441" s="1" t="s">
        <v>290</v>
      </c>
      <c r="H441" s="8">
        <v>400</v>
      </c>
      <c r="I441" s="9">
        <f t="shared" si="12"/>
        <v>0</v>
      </c>
      <c r="J441" s="8">
        <v>400</v>
      </c>
      <c r="K441" s="8">
        <v>0</v>
      </c>
      <c r="L441" s="43">
        <f t="shared" si="13"/>
        <v>-1</v>
      </c>
    </row>
    <row r="442" spans="1:12" ht="17.100000000000001" customHeight="1">
      <c r="A442" s="25" t="s">
        <v>20</v>
      </c>
      <c r="B442" s="25" t="s">
        <v>42</v>
      </c>
      <c r="C442" s="25" t="s">
        <v>22</v>
      </c>
      <c r="D442" s="25" t="s">
        <v>309</v>
      </c>
      <c r="E442" s="25" t="s">
        <v>28</v>
      </c>
      <c r="F442" s="25" t="s">
        <v>56</v>
      </c>
      <c r="G442" s="1" t="s">
        <v>202</v>
      </c>
      <c r="H442" s="8">
        <v>2600</v>
      </c>
      <c r="I442" s="9">
        <f t="shared" si="12"/>
        <v>0</v>
      </c>
      <c r="J442" s="8">
        <v>2600</v>
      </c>
      <c r="K442" s="8">
        <v>0</v>
      </c>
      <c r="L442" s="43">
        <f t="shared" si="13"/>
        <v>-1</v>
      </c>
    </row>
    <row r="443" spans="1:12" ht="17.100000000000001" customHeight="1">
      <c r="A443" s="25" t="s">
        <v>20</v>
      </c>
      <c r="B443" s="25" t="s">
        <v>42</v>
      </c>
      <c r="C443" s="25" t="s">
        <v>22</v>
      </c>
      <c r="D443" s="25" t="s">
        <v>309</v>
      </c>
      <c r="E443" s="25" t="s">
        <v>28</v>
      </c>
      <c r="F443" s="25" t="s">
        <v>58</v>
      </c>
      <c r="G443" s="1" t="s">
        <v>116</v>
      </c>
      <c r="H443" s="8">
        <v>3900</v>
      </c>
      <c r="I443" s="9">
        <f t="shared" si="12"/>
        <v>0</v>
      </c>
      <c r="J443" s="8">
        <v>3900</v>
      </c>
      <c r="K443" s="8">
        <v>0</v>
      </c>
      <c r="L443" s="43">
        <f t="shared" si="13"/>
        <v>-1</v>
      </c>
    </row>
    <row r="444" spans="1:12" ht="17.100000000000001" customHeight="1">
      <c r="A444" s="25" t="s">
        <v>20</v>
      </c>
      <c r="B444" s="25" t="s">
        <v>42</v>
      </c>
      <c r="C444" s="25" t="s">
        <v>22</v>
      </c>
      <c r="D444" s="25" t="s">
        <v>309</v>
      </c>
      <c r="E444" s="25" t="s">
        <v>28</v>
      </c>
      <c r="F444" s="25" t="s">
        <v>279</v>
      </c>
      <c r="G444" s="1" t="s">
        <v>160</v>
      </c>
      <c r="H444" s="8">
        <v>6000</v>
      </c>
      <c r="I444" s="9">
        <f t="shared" si="12"/>
        <v>0</v>
      </c>
      <c r="J444" s="8">
        <v>6000</v>
      </c>
      <c r="K444" s="8">
        <v>0</v>
      </c>
      <c r="L444" s="43">
        <f t="shared" si="13"/>
        <v>-1</v>
      </c>
    </row>
    <row r="445" spans="1:12" ht="17.100000000000001" customHeight="1">
      <c r="A445" s="25" t="s">
        <v>20</v>
      </c>
      <c r="B445" s="25" t="s">
        <v>21</v>
      </c>
      <c r="C445" s="25" t="s">
        <v>22</v>
      </c>
      <c r="D445" s="25" t="s">
        <v>311</v>
      </c>
      <c r="E445" s="25" t="s">
        <v>24</v>
      </c>
      <c r="F445" s="25" t="s">
        <v>21</v>
      </c>
      <c r="G445" s="26" t="s">
        <v>312</v>
      </c>
      <c r="H445" s="8"/>
      <c r="I445" s="9" t="e">
        <f t="shared" si="12"/>
        <v>#DIV/0!</v>
      </c>
      <c r="J445" s="8"/>
      <c r="K445" s="8"/>
      <c r="L445" s="9" t="e">
        <f t="shared" si="13"/>
        <v>#DIV/0!</v>
      </c>
    </row>
    <row r="446" spans="1:12" ht="17.100000000000001" customHeight="1">
      <c r="A446" s="25" t="s">
        <v>20</v>
      </c>
      <c r="B446" s="25" t="s">
        <v>42</v>
      </c>
      <c r="C446" s="25" t="s">
        <v>22</v>
      </c>
      <c r="D446" s="25" t="s">
        <v>311</v>
      </c>
      <c r="E446" s="25" t="s">
        <v>28</v>
      </c>
      <c r="F446" s="25" t="s">
        <v>39</v>
      </c>
      <c r="G446" s="1" t="s">
        <v>217</v>
      </c>
      <c r="H446" s="8">
        <v>47929</v>
      </c>
      <c r="I446" s="9">
        <f t="shared" si="12"/>
        <v>0</v>
      </c>
      <c r="J446" s="8">
        <v>47929</v>
      </c>
      <c r="K446" s="8">
        <v>0</v>
      </c>
      <c r="L446" s="43">
        <f t="shared" si="13"/>
        <v>-1</v>
      </c>
    </row>
    <row r="447" spans="1:12" ht="17.100000000000001" customHeight="1">
      <c r="A447" s="25" t="s">
        <v>20</v>
      </c>
      <c r="B447" s="25" t="s">
        <v>42</v>
      </c>
      <c r="C447" s="25" t="s">
        <v>22</v>
      </c>
      <c r="D447" s="25" t="s">
        <v>311</v>
      </c>
      <c r="E447" s="25" t="s">
        <v>28</v>
      </c>
      <c r="F447" s="25" t="s">
        <v>46</v>
      </c>
      <c r="G447" s="1" t="s">
        <v>47</v>
      </c>
      <c r="H447" s="8">
        <v>11671</v>
      </c>
      <c r="I447" s="9">
        <f t="shared" si="12"/>
        <v>0</v>
      </c>
      <c r="J447" s="8">
        <v>11671</v>
      </c>
      <c r="K447" s="8">
        <v>0</v>
      </c>
      <c r="L447" s="43">
        <f t="shared" si="13"/>
        <v>-1</v>
      </c>
    </row>
    <row r="448" spans="1:12" ht="17.100000000000001" customHeight="1">
      <c r="A448" s="25" t="s">
        <v>20</v>
      </c>
      <c r="B448" s="25" t="s">
        <v>42</v>
      </c>
      <c r="C448" s="25" t="s">
        <v>22</v>
      </c>
      <c r="D448" s="25" t="s">
        <v>311</v>
      </c>
      <c r="E448" s="25" t="s">
        <v>28</v>
      </c>
      <c r="F448" s="25" t="s">
        <v>48</v>
      </c>
      <c r="G448" s="1" t="s">
        <v>49</v>
      </c>
      <c r="H448" s="8">
        <v>3667</v>
      </c>
      <c r="I448" s="9">
        <f t="shared" si="12"/>
        <v>0</v>
      </c>
      <c r="J448" s="8">
        <v>3667</v>
      </c>
      <c r="K448" s="8">
        <v>0</v>
      </c>
      <c r="L448" s="43">
        <f t="shared" si="13"/>
        <v>-1</v>
      </c>
    </row>
    <row r="449" spans="1:12" ht="17.100000000000001" customHeight="1">
      <c r="A449" s="25" t="s">
        <v>20</v>
      </c>
      <c r="B449" s="25" t="s">
        <v>42</v>
      </c>
      <c r="C449" s="25" t="s">
        <v>22</v>
      </c>
      <c r="D449" s="25" t="s">
        <v>311</v>
      </c>
      <c r="E449" s="25" t="s">
        <v>28</v>
      </c>
      <c r="F449" s="25" t="s">
        <v>50</v>
      </c>
      <c r="G449" s="1" t="s">
        <v>51</v>
      </c>
      <c r="H449" s="8">
        <v>10570</v>
      </c>
      <c r="I449" s="9">
        <f t="shared" si="12"/>
        <v>0</v>
      </c>
      <c r="J449" s="8">
        <v>10570</v>
      </c>
      <c r="K449" s="8">
        <v>0</v>
      </c>
      <c r="L449" s="43">
        <f t="shared" si="13"/>
        <v>-1</v>
      </c>
    </row>
    <row r="450" spans="1:12" ht="17.100000000000001" customHeight="1">
      <c r="A450" s="25" t="s">
        <v>20</v>
      </c>
      <c r="B450" s="25" t="s">
        <v>42</v>
      </c>
      <c r="C450" s="25" t="s">
        <v>22</v>
      </c>
      <c r="D450" s="25" t="s">
        <v>311</v>
      </c>
      <c r="E450" s="25" t="s">
        <v>28</v>
      </c>
      <c r="F450" s="25" t="s">
        <v>54</v>
      </c>
      <c r="G450" s="1" t="s">
        <v>114</v>
      </c>
      <c r="H450" s="8">
        <v>0</v>
      </c>
      <c r="I450" s="9" t="e">
        <f t="shared" si="12"/>
        <v>#DIV/0!</v>
      </c>
      <c r="J450" s="8">
        <v>0</v>
      </c>
      <c r="K450" s="8">
        <v>0</v>
      </c>
      <c r="L450" s="9" t="e">
        <f t="shared" si="13"/>
        <v>#DIV/0!</v>
      </c>
    </row>
    <row r="451" spans="1:12" ht="17.100000000000001" customHeight="1">
      <c r="A451" s="25" t="s">
        <v>20</v>
      </c>
      <c r="B451" s="25" t="s">
        <v>42</v>
      </c>
      <c r="C451" s="25" t="s">
        <v>22</v>
      </c>
      <c r="D451" s="25" t="s">
        <v>311</v>
      </c>
      <c r="E451" s="25" t="s">
        <v>28</v>
      </c>
      <c r="F451" s="25" t="s">
        <v>56</v>
      </c>
      <c r="G451" s="1" t="s">
        <v>202</v>
      </c>
      <c r="H451" s="8">
        <v>0</v>
      </c>
      <c r="I451" s="9" t="e">
        <f t="shared" si="12"/>
        <v>#DIV/0!</v>
      </c>
      <c r="J451" s="8">
        <v>0</v>
      </c>
      <c r="K451" s="8">
        <v>0</v>
      </c>
      <c r="L451" s="9" t="e">
        <f t="shared" si="13"/>
        <v>#DIV/0!</v>
      </c>
    </row>
    <row r="452" spans="1:12" ht="17.100000000000001" customHeight="1">
      <c r="A452" s="25" t="s">
        <v>20</v>
      </c>
      <c r="B452" s="25" t="s">
        <v>42</v>
      </c>
      <c r="C452" s="25" t="s">
        <v>22</v>
      </c>
      <c r="D452" s="25" t="s">
        <v>311</v>
      </c>
      <c r="E452" s="25" t="s">
        <v>28</v>
      </c>
      <c r="F452" s="25" t="s">
        <v>58</v>
      </c>
      <c r="G452" s="1" t="s">
        <v>116</v>
      </c>
      <c r="H452" s="8">
        <v>218</v>
      </c>
      <c r="I452" s="9">
        <f t="shared" si="12"/>
        <v>0</v>
      </c>
      <c r="J452" s="8">
        <v>218</v>
      </c>
      <c r="K452" s="8">
        <v>0</v>
      </c>
      <c r="L452" s="43">
        <f t="shared" si="13"/>
        <v>-1</v>
      </c>
    </row>
    <row r="453" spans="1:12" ht="17.100000000000001" customHeight="1">
      <c r="A453" s="25" t="s">
        <v>20</v>
      </c>
      <c r="B453" s="25" t="s">
        <v>42</v>
      </c>
      <c r="C453" s="25" t="s">
        <v>22</v>
      </c>
      <c r="D453" s="25" t="s">
        <v>311</v>
      </c>
      <c r="E453" s="25" t="s">
        <v>28</v>
      </c>
      <c r="F453" s="25" t="s">
        <v>279</v>
      </c>
      <c r="G453" s="1" t="s">
        <v>160</v>
      </c>
      <c r="H453" s="8">
        <v>0</v>
      </c>
      <c r="I453" s="9" t="e">
        <f t="shared" si="12"/>
        <v>#DIV/0!</v>
      </c>
      <c r="J453" s="8">
        <v>0</v>
      </c>
      <c r="K453" s="8">
        <v>0</v>
      </c>
      <c r="L453" s="9" t="e">
        <f t="shared" si="13"/>
        <v>#DIV/0!</v>
      </c>
    </row>
    <row r="454" spans="1:12" ht="17.100000000000001" customHeight="1">
      <c r="A454" s="25" t="s">
        <v>20</v>
      </c>
      <c r="B454" s="25" t="s">
        <v>21</v>
      </c>
      <c r="C454" s="25" t="s">
        <v>22</v>
      </c>
      <c r="D454" s="25" t="s">
        <v>313</v>
      </c>
      <c r="E454" s="25" t="s">
        <v>24</v>
      </c>
      <c r="F454" s="25" t="s">
        <v>21</v>
      </c>
      <c r="G454" s="26" t="s">
        <v>314</v>
      </c>
      <c r="H454" s="8"/>
      <c r="I454" s="9" t="e">
        <f t="shared" si="12"/>
        <v>#DIV/0!</v>
      </c>
      <c r="J454" s="8"/>
      <c r="K454" s="8"/>
      <c r="L454" s="9" t="e">
        <f t="shared" si="13"/>
        <v>#DIV/0!</v>
      </c>
    </row>
    <row r="455" spans="1:12" ht="17.100000000000001" customHeight="1">
      <c r="A455" s="25" t="s">
        <v>20</v>
      </c>
      <c r="B455" s="25" t="s">
        <v>42</v>
      </c>
      <c r="C455" s="25" t="s">
        <v>22</v>
      </c>
      <c r="D455" s="25" t="s">
        <v>313</v>
      </c>
      <c r="E455" s="25" t="s">
        <v>28</v>
      </c>
      <c r="F455" s="25" t="s">
        <v>39</v>
      </c>
      <c r="G455" s="1" t="s">
        <v>217</v>
      </c>
      <c r="H455" s="8">
        <v>31820</v>
      </c>
      <c r="I455" s="9">
        <f t="shared" si="12"/>
        <v>0</v>
      </c>
      <c r="J455" s="8">
        <v>31820</v>
      </c>
      <c r="K455" s="8">
        <v>0</v>
      </c>
      <c r="L455" s="43">
        <f t="shared" si="13"/>
        <v>-1</v>
      </c>
    </row>
    <row r="456" spans="1:12" ht="17.100000000000001" customHeight="1">
      <c r="A456" s="25" t="s">
        <v>20</v>
      </c>
      <c r="B456" s="25" t="s">
        <v>42</v>
      </c>
      <c r="C456" s="25" t="s">
        <v>22</v>
      </c>
      <c r="D456" s="25" t="s">
        <v>313</v>
      </c>
      <c r="E456" s="25" t="s">
        <v>28</v>
      </c>
      <c r="F456" s="25" t="s">
        <v>46</v>
      </c>
      <c r="G456" s="1" t="s">
        <v>47</v>
      </c>
      <c r="H456" s="8">
        <v>7748</v>
      </c>
      <c r="I456" s="9">
        <f t="shared" ref="I456:I519" si="14">(J456-H456)/H456</f>
        <v>0</v>
      </c>
      <c r="J456" s="8">
        <v>7748</v>
      </c>
      <c r="K456" s="8">
        <v>0</v>
      </c>
      <c r="L456" s="43">
        <f t="shared" ref="L456:L519" si="15">(K456-J456)/J456</f>
        <v>-1</v>
      </c>
    </row>
    <row r="457" spans="1:12" ht="17.100000000000001" customHeight="1">
      <c r="A457" s="25" t="s">
        <v>20</v>
      </c>
      <c r="B457" s="25" t="s">
        <v>42</v>
      </c>
      <c r="C457" s="25" t="s">
        <v>22</v>
      </c>
      <c r="D457" s="25" t="s">
        <v>313</v>
      </c>
      <c r="E457" s="25" t="s">
        <v>28</v>
      </c>
      <c r="F457" s="25" t="s">
        <v>48</v>
      </c>
      <c r="G457" s="1" t="s">
        <v>49</v>
      </c>
      <c r="H457" s="8">
        <v>2434</v>
      </c>
      <c r="I457" s="9">
        <f t="shared" si="14"/>
        <v>0</v>
      </c>
      <c r="J457" s="8">
        <v>2434</v>
      </c>
      <c r="K457" s="8">
        <v>0</v>
      </c>
      <c r="L457" s="43">
        <f t="shared" si="15"/>
        <v>-1</v>
      </c>
    </row>
    <row r="458" spans="1:12" ht="17.100000000000001" customHeight="1">
      <c r="A458" s="25" t="s">
        <v>20</v>
      </c>
      <c r="B458" s="25" t="s">
        <v>42</v>
      </c>
      <c r="C458" s="25" t="s">
        <v>22</v>
      </c>
      <c r="D458" s="25" t="s">
        <v>313</v>
      </c>
      <c r="E458" s="25" t="s">
        <v>28</v>
      </c>
      <c r="F458" s="25" t="s">
        <v>54</v>
      </c>
      <c r="G458" s="1" t="s">
        <v>114</v>
      </c>
      <c r="H458" s="8">
        <v>0</v>
      </c>
      <c r="I458" s="9" t="e">
        <f t="shared" si="14"/>
        <v>#DIV/0!</v>
      </c>
      <c r="J458" s="8">
        <v>0</v>
      </c>
      <c r="K458" s="8">
        <v>0</v>
      </c>
      <c r="L458" s="9" t="e">
        <f t="shared" si="15"/>
        <v>#DIV/0!</v>
      </c>
    </row>
    <row r="459" spans="1:12" ht="17.100000000000001" customHeight="1">
      <c r="A459" s="25" t="s">
        <v>20</v>
      </c>
      <c r="B459" s="25" t="s">
        <v>42</v>
      </c>
      <c r="C459" s="25" t="s">
        <v>22</v>
      </c>
      <c r="D459" s="25" t="s">
        <v>313</v>
      </c>
      <c r="E459" s="25" t="s">
        <v>28</v>
      </c>
      <c r="F459" s="25" t="s">
        <v>119</v>
      </c>
      <c r="G459" s="1" t="s">
        <v>290</v>
      </c>
      <c r="H459" s="8">
        <v>0</v>
      </c>
      <c r="I459" s="9" t="e">
        <f t="shared" si="14"/>
        <v>#DIV/0!</v>
      </c>
      <c r="J459" s="8">
        <v>0</v>
      </c>
      <c r="K459" s="8">
        <v>0</v>
      </c>
      <c r="L459" s="9" t="e">
        <f t="shared" si="15"/>
        <v>#DIV/0!</v>
      </c>
    </row>
    <row r="460" spans="1:12" ht="17.100000000000001" customHeight="1">
      <c r="A460" s="25" t="s">
        <v>20</v>
      </c>
      <c r="B460" s="25" t="s">
        <v>42</v>
      </c>
      <c r="C460" s="25" t="s">
        <v>22</v>
      </c>
      <c r="D460" s="25" t="s">
        <v>313</v>
      </c>
      <c r="E460" s="25" t="s">
        <v>28</v>
      </c>
      <c r="F460" s="25" t="s">
        <v>56</v>
      </c>
      <c r="G460" s="1" t="s">
        <v>202</v>
      </c>
      <c r="H460" s="8">
        <v>13700</v>
      </c>
      <c r="I460" s="9">
        <f t="shared" si="14"/>
        <v>0</v>
      </c>
      <c r="J460" s="8">
        <v>13700</v>
      </c>
      <c r="K460" s="8">
        <v>0</v>
      </c>
      <c r="L460" s="43">
        <f t="shared" si="15"/>
        <v>-1</v>
      </c>
    </row>
    <row r="461" spans="1:12" ht="17.100000000000001" customHeight="1">
      <c r="A461" s="25" t="s">
        <v>20</v>
      </c>
      <c r="B461" s="25" t="s">
        <v>42</v>
      </c>
      <c r="C461" s="25" t="s">
        <v>22</v>
      </c>
      <c r="D461" s="25" t="s">
        <v>313</v>
      </c>
      <c r="E461" s="25" t="s">
        <v>28</v>
      </c>
      <c r="F461" s="25" t="s">
        <v>58</v>
      </c>
      <c r="G461" s="1" t="s">
        <v>116</v>
      </c>
      <c r="H461" s="8">
        <v>9500</v>
      </c>
      <c r="I461" s="9">
        <f t="shared" si="14"/>
        <v>0</v>
      </c>
      <c r="J461" s="8">
        <v>9500</v>
      </c>
      <c r="K461" s="8">
        <v>0</v>
      </c>
      <c r="L461" s="43">
        <f t="shared" si="15"/>
        <v>-1</v>
      </c>
    </row>
    <row r="462" spans="1:12" ht="17.100000000000001" customHeight="1">
      <c r="A462" s="25" t="s">
        <v>20</v>
      </c>
      <c r="B462" s="25" t="s">
        <v>42</v>
      </c>
      <c r="C462" s="25" t="s">
        <v>22</v>
      </c>
      <c r="D462" s="25" t="s">
        <v>313</v>
      </c>
      <c r="E462" s="25" t="s">
        <v>28</v>
      </c>
      <c r="F462" s="25" t="s">
        <v>279</v>
      </c>
      <c r="G462" s="1" t="s">
        <v>160</v>
      </c>
      <c r="H462" s="8">
        <v>30000</v>
      </c>
      <c r="I462" s="9">
        <f t="shared" si="14"/>
        <v>0</v>
      </c>
      <c r="J462" s="8">
        <v>30000</v>
      </c>
      <c r="K462" s="8">
        <v>0</v>
      </c>
      <c r="L462" s="43">
        <f t="shared" si="15"/>
        <v>-1</v>
      </c>
    </row>
    <row r="463" spans="1:12" ht="17.100000000000001" customHeight="1">
      <c r="A463" s="25" t="s">
        <v>20</v>
      </c>
      <c r="B463" s="25" t="s">
        <v>21</v>
      </c>
      <c r="C463" s="25" t="s">
        <v>22</v>
      </c>
      <c r="D463" s="25" t="s">
        <v>315</v>
      </c>
      <c r="E463" s="25" t="s">
        <v>24</v>
      </c>
      <c r="F463" s="25" t="s">
        <v>21</v>
      </c>
      <c r="G463" s="26" t="s">
        <v>316</v>
      </c>
      <c r="H463" s="8"/>
      <c r="I463" s="9" t="e">
        <f t="shared" si="14"/>
        <v>#DIV/0!</v>
      </c>
      <c r="J463" s="8"/>
      <c r="K463" s="8"/>
      <c r="L463" s="9" t="e">
        <f t="shared" si="15"/>
        <v>#DIV/0!</v>
      </c>
    </row>
    <row r="464" spans="1:12" ht="17.100000000000001" customHeight="1">
      <c r="A464" s="25" t="s">
        <v>20</v>
      </c>
      <c r="B464" s="25" t="s">
        <v>42</v>
      </c>
      <c r="C464" s="25" t="s">
        <v>22</v>
      </c>
      <c r="D464" s="25" t="s">
        <v>315</v>
      </c>
      <c r="E464" s="25" t="s">
        <v>28</v>
      </c>
      <c r="F464" s="25" t="s">
        <v>39</v>
      </c>
      <c r="G464" s="1" t="s">
        <v>217</v>
      </c>
      <c r="H464" s="8">
        <v>41603</v>
      </c>
      <c r="I464" s="9">
        <f t="shared" si="14"/>
        <v>0</v>
      </c>
      <c r="J464" s="8">
        <v>41603</v>
      </c>
      <c r="K464" s="8">
        <v>0</v>
      </c>
      <c r="L464" s="43">
        <f t="shared" si="15"/>
        <v>-1</v>
      </c>
    </row>
    <row r="465" spans="1:13" ht="17.100000000000001" customHeight="1">
      <c r="A465" s="25" t="s">
        <v>20</v>
      </c>
      <c r="B465" s="25" t="s">
        <v>42</v>
      </c>
      <c r="C465" s="25" t="s">
        <v>22</v>
      </c>
      <c r="D465" s="25" t="s">
        <v>315</v>
      </c>
      <c r="E465" s="25" t="s">
        <v>28</v>
      </c>
      <c r="F465" s="25" t="s">
        <v>46</v>
      </c>
      <c r="G465" s="1" t="s">
        <v>47</v>
      </c>
      <c r="H465" s="8">
        <v>10131</v>
      </c>
      <c r="I465" s="9">
        <f t="shared" si="14"/>
        <v>0</v>
      </c>
      <c r="J465" s="8">
        <v>10131</v>
      </c>
      <c r="K465" s="8">
        <v>0</v>
      </c>
      <c r="L465" s="43">
        <f t="shared" si="15"/>
        <v>-1</v>
      </c>
    </row>
    <row r="466" spans="1:13" ht="17.100000000000001" customHeight="1">
      <c r="A466" s="25" t="s">
        <v>20</v>
      </c>
      <c r="B466" s="25" t="s">
        <v>42</v>
      </c>
      <c r="C466" s="25" t="s">
        <v>22</v>
      </c>
      <c r="D466" s="25" t="s">
        <v>315</v>
      </c>
      <c r="E466" s="25" t="s">
        <v>28</v>
      </c>
      <c r="F466" s="25" t="s">
        <v>48</v>
      </c>
      <c r="G466" s="1" t="s">
        <v>49</v>
      </c>
      <c r="H466" s="8">
        <v>3183</v>
      </c>
      <c r="I466" s="9">
        <f t="shared" si="14"/>
        <v>0</v>
      </c>
      <c r="J466" s="8">
        <v>3183</v>
      </c>
      <c r="K466" s="8">
        <v>0</v>
      </c>
      <c r="L466" s="43">
        <f t="shared" si="15"/>
        <v>-1</v>
      </c>
    </row>
    <row r="467" spans="1:13" ht="17.100000000000001" customHeight="1">
      <c r="A467" s="25" t="s">
        <v>20</v>
      </c>
      <c r="B467" s="25" t="s">
        <v>42</v>
      </c>
      <c r="C467" s="25" t="s">
        <v>22</v>
      </c>
      <c r="D467" s="25" t="s">
        <v>315</v>
      </c>
      <c r="E467" s="25" t="s">
        <v>28</v>
      </c>
      <c r="F467" s="25" t="s">
        <v>50</v>
      </c>
      <c r="G467" s="1" t="s">
        <v>51</v>
      </c>
      <c r="H467" s="8">
        <v>14009</v>
      </c>
      <c r="I467" s="9">
        <f t="shared" si="14"/>
        <v>0</v>
      </c>
      <c r="J467" s="8">
        <v>14009</v>
      </c>
      <c r="K467" s="8">
        <v>0</v>
      </c>
      <c r="L467" s="43">
        <f t="shared" si="15"/>
        <v>-1</v>
      </c>
    </row>
    <row r="468" spans="1:13" ht="17.100000000000001" customHeight="1">
      <c r="A468" s="29" t="s">
        <v>20</v>
      </c>
      <c r="B468" s="29" t="s">
        <v>21</v>
      </c>
      <c r="C468" s="29" t="s">
        <v>22</v>
      </c>
      <c r="D468" s="29" t="s">
        <v>317</v>
      </c>
      <c r="E468" s="29" t="s">
        <v>24</v>
      </c>
      <c r="F468" s="29" t="s">
        <v>21</v>
      </c>
      <c r="G468" s="57" t="s">
        <v>318</v>
      </c>
      <c r="H468" s="31">
        <f>SUM(H469:H478)</f>
        <v>440792</v>
      </c>
      <c r="I468" s="9">
        <f t="shared" si="14"/>
        <v>0</v>
      </c>
      <c r="J468" s="31">
        <f>SUM(J469:J478)</f>
        <v>440792</v>
      </c>
      <c r="K468" s="31">
        <f>SUM(K469:K478)</f>
        <v>440792</v>
      </c>
      <c r="L468" s="9">
        <f t="shared" si="15"/>
        <v>0</v>
      </c>
    </row>
    <row r="469" spans="1:13" ht="17.100000000000001" customHeight="1">
      <c r="A469" s="29" t="s">
        <v>20</v>
      </c>
      <c r="B469" s="29" t="s">
        <v>43</v>
      </c>
      <c r="C469" s="29" t="s">
        <v>22</v>
      </c>
      <c r="D469" s="29" t="s">
        <v>317</v>
      </c>
      <c r="E469" s="29" t="s">
        <v>28</v>
      </c>
      <c r="F469" s="29" t="s">
        <v>39</v>
      </c>
      <c r="G469" s="10" t="s">
        <v>217</v>
      </c>
      <c r="H469" s="31">
        <v>204445</v>
      </c>
      <c r="I469" s="9">
        <f t="shared" si="14"/>
        <v>0</v>
      </c>
      <c r="J469" s="31">
        <v>204445</v>
      </c>
      <c r="K469" s="31">
        <v>204445</v>
      </c>
      <c r="L469" s="9">
        <f t="shared" si="15"/>
        <v>0</v>
      </c>
    </row>
    <row r="470" spans="1:13" ht="17.100000000000001" customHeight="1">
      <c r="A470" s="25" t="s">
        <v>20</v>
      </c>
      <c r="B470" s="25" t="s">
        <v>27</v>
      </c>
      <c r="C470" s="25" t="s">
        <v>22</v>
      </c>
      <c r="D470" s="25" t="s">
        <v>317</v>
      </c>
      <c r="E470" s="25" t="s">
        <v>28</v>
      </c>
      <c r="F470" s="25" t="s">
        <v>44</v>
      </c>
      <c r="G470" s="1" t="s">
        <v>113</v>
      </c>
      <c r="H470" s="8">
        <v>35200</v>
      </c>
      <c r="I470" s="9">
        <f t="shared" si="14"/>
        <v>0</v>
      </c>
      <c r="J470" s="8">
        <v>35200</v>
      </c>
      <c r="K470" s="8">
        <v>35200</v>
      </c>
      <c r="L470" s="9">
        <f t="shared" si="15"/>
        <v>0</v>
      </c>
    </row>
    <row r="471" spans="1:13" ht="17.100000000000001" customHeight="1">
      <c r="A471" s="25" t="s">
        <v>20</v>
      </c>
      <c r="B471" s="25" t="s">
        <v>38</v>
      </c>
      <c r="C471" s="25" t="s">
        <v>22</v>
      </c>
      <c r="D471" s="25" t="s">
        <v>317</v>
      </c>
      <c r="E471" s="25" t="s">
        <v>28</v>
      </c>
      <c r="F471" s="25" t="s">
        <v>44</v>
      </c>
      <c r="G471" s="1" t="s">
        <v>113</v>
      </c>
      <c r="H471" s="8">
        <v>39931</v>
      </c>
      <c r="I471" s="9">
        <f t="shared" si="14"/>
        <v>0</v>
      </c>
      <c r="J471" s="8">
        <v>39931</v>
      </c>
      <c r="K471" s="8">
        <v>39931</v>
      </c>
      <c r="L471" s="9">
        <f t="shared" si="15"/>
        <v>0</v>
      </c>
      <c r="M471" s="48">
        <f>SUM(K469:K471)</f>
        <v>279576</v>
      </c>
    </row>
    <row r="472" spans="1:13" ht="17.100000000000001" customHeight="1">
      <c r="A472" s="25" t="s">
        <v>20</v>
      </c>
      <c r="B472" s="25" t="s">
        <v>43</v>
      </c>
      <c r="C472" s="25" t="s">
        <v>22</v>
      </c>
      <c r="D472" s="25" t="s">
        <v>317</v>
      </c>
      <c r="E472" s="25" t="s">
        <v>28</v>
      </c>
      <c r="F472" s="25" t="s">
        <v>46</v>
      </c>
      <c r="G472" s="1" t="s">
        <v>47</v>
      </c>
      <c r="H472" s="8">
        <v>68077</v>
      </c>
      <c r="I472" s="9">
        <f t="shared" si="14"/>
        <v>0</v>
      </c>
      <c r="J472" s="8">
        <v>68077</v>
      </c>
      <c r="K472" s="8">
        <v>68077</v>
      </c>
      <c r="L472" s="9">
        <f t="shared" si="15"/>
        <v>0</v>
      </c>
      <c r="M472" s="46">
        <f>K472/M471</f>
        <v>0.24350087275016455</v>
      </c>
    </row>
    <row r="473" spans="1:13" ht="17.100000000000001" customHeight="1">
      <c r="A473" s="25" t="s">
        <v>20</v>
      </c>
      <c r="B473" s="25" t="s">
        <v>43</v>
      </c>
      <c r="C473" s="25" t="s">
        <v>22</v>
      </c>
      <c r="D473" s="25" t="s">
        <v>317</v>
      </c>
      <c r="E473" s="25" t="s">
        <v>28</v>
      </c>
      <c r="F473" s="25" t="s">
        <v>48</v>
      </c>
      <c r="G473" s="1" t="s">
        <v>49</v>
      </c>
      <c r="H473" s="8">
        <v>21388</v>
      </c>
      <c r="I473" s="9">
        <f t="shared" si="14"/>
        <v>0</v>
      </c>
      <c r="J473" s="8">
        <v>21388</v>
      </c>
      <c r="K473" s="8">
        <v>21388</v>
      </c>
      <c r="L473" s="9">
        <f t="shared" si="15"/>
        <v>0</v>
      </c>
      <c r="M473" s="46">
        <f>K473/M471</f>
        <v>7.6501559504392372E-2</v>
      </c>
    </row>
    <row r="474" spans="1:13" ht="17.100000000000001" customHeight="1">
      <c r="A474" s="25" t="s">
        <v>20</v>
      </c>
      <c r="B474" s="25" t="s">
        <v>43</v>
      </c>
      <c r="C474" s="25" t="s">
        <v>22</v>
      </c>
      <c r="D474" s="25" t="s">
        <v>317</v>
      </c>
      <c r="E474" s="25" t="s">
        <v>28</v>
      </c>
      <c r="F474" s="25" t="s">
        <v>50</v>
      </c>
      <c r="G474" s="1" t="s">
        <v>51</v>
      </c>
      <c r="H474" s="8">
        <v>35747</v>
      </c>
      <c r="I474" s="9">
        <f t="shared" si="14"/>
        <v>0</v>
      </c>
      <c r="J474" s="8">
        <v>35747</v>
      </c>
      <c r="K474" s="8">
        <v>35747</v>
      </c>
      <c r="L474" s="9">
        <f t="shared" si="15"/>
        <v>0</v>
      </c>
      <c r="M474" s="46">
        <f>K474/M471</f>
        <v>0.12786147594929465</v>
      </c>
    </row>
    <row r="475" spans="1:13" ht="17.100000000000001" customHeight="1">
      <c r="A475" s="25" t="s">
        <v>20</v>
      </c>
      <c r="B475" s="25" t="s">
        <v>43</v>
      </c>
      <c r="C475" s="25" t="s">
        <v>22</v>
      </c>
      <c r="D475" s="25" t="s">
        <v>317</v>
      </c>
      <c r="E475" s="25" t="s">
        <v>28</v>
      </c>
      <c r="F475" s="25" t="s">
        <v>56</v>
      </c>
      <c r="G475" s="1" t="s">
        <v>115</v>
      </c>
      <c r="H475" s="8">
        <v>7500</v>
      </c>
      <c r="I475" s="9">
        <f t="shared" si="14"/>
        <v>0</v>
      </c>
      <c r="J475" s="8">
        <v>7500</v>
      </c>
      <c r="K475" s="8">
        <v>7500</v>
      </c>
      <c r="L475" s="9">
        <f t="shared" si="15"/>
        <v>0</v>
      </c>
      <c r="M475" s="69"/>
    </row>
    <row r="476" spans="1:13" ht="17.100000000000001" customHeight="1">
      <c r="A476" s="25" t="s">
        <v>20</v>
      </c>
      <c r="B476" s="25" t="s">
        <v>27</v>
      </c>
      <c r="C476" s="25" t="s">
        <v>22</v>
      </c>
      <c r="D476" s="25" t="s">
        <v>317</v>
      </c>
      <c r="E476" s="25" t="s">
        <v>28</v>
      </c>
      <c r="F476" s="25" t="s">
        <v>58</v>
      </c>
      <c r="G476" s="1" t="s">
        <v>116</v>
      </c>
      <c r="H476" s="8">
        <v>5000</v>
      </c>
      <c r="I476" s="9">
        <f t="shared" si="14"/>
        <v>0</v>
      </c>
      <c r="J476" s="8">
        <v>5000</v>
      </c>
      <c r="K476" s="8">
        <v>5000</v>
      </c>
      <c r="L476" s="9">
        <f t="shared" si="15"/>
        <v>0</v>
      </c>
    </row>
    <row r="477" spans="1:13" ht="17.100000000000001" customHeight="1">
      <c r="A477" s="25" t="s">
        <v>20</v>
      </c>
      <c r="B477" s="25" t="s">
        <v>102</v>
      </c>
      <c r="C477" s="25" t="s">
        <v>22</v>
      </c>
      <c r="D477" s="25" t="s">
        <v>317</v>
      </c>
      <c r="E477" s="25" t="s">
        <v>28</v>
      </c>
      <c r="F477" s="25" t="s">
        <v>319</v>
      </c>
      <c r="G477" s="1" t="s">
        <v>320</v>
      </c>
      <c r="H477" s="8">
        <v>12500</v>
      </c>
      <c r="I477" s="9">
        <f t="shared" si="14"/>
        <v>0</v>
      </c>
      <c r="J477" s="8">
        <v>12500</v>
      </c>
      <c r="K477" s="8">
        <v>12500</v>
      </c>
      <c r="L477" s="9">
        <f t="shared" si="15"/>
        <v>0</v>
      </c>
    </row>
    <row r="478" spans="1:13" ht="17.100000000000001" customHeight="1">
      <c r="A478" s="25" t="s">
        <v>20</v>
      </c>
      <c r="B478" s="25" t="s">
        <v>102</v>
      </c>
      <c r="C478" s="25" t="s">
        <v>22</v>
      </c>
      <c r="D478" s="25" t="s">
        <v>317</v>
      </c>
      <c r="E478" s="25" t="s">
        <v>28</v>
      </c>
      <c r="F478" s="25" t="s">
        <v>86</v>
      </c>
      <c r="G478" s="1" t="s">
        <v>111</v>
      </c>
      <c r="H478" s="8">
        <v>11004</v>
      </c>
      <c r="I478" s="9">
        <f t="shared" si="14"/>
        <v>0</v>
      </c>
      <c r="J478" s="8">
        <v>11004</v>
      </c>
      <c r="K478" s="8">
        <v>11004</v>
      </c>
      <c r="L478" s="9">
        <f t="shared" si="15"/>
        <v>0</v>
      </c>
    </row>
    <row r="479" spans="1:13" ht="17.100000000000001" customHeight="1">
      <c r="A479" s="29" t="s">
        <v>20</v>
      </c>
      <c r="B479" s="29" t="s">
        <v>21</v>
      </c>
      <c r="C479" s="29" t="s">
        <v>22</v>
      </c>
      <c r="D479" s="29" t="s">
        <v>321</v>
      </c>
      <c r="E479" s="29" t="s">
        <v>24</v>
      </c>
      <c r="F479" s="29" t="s">
        <v>21</v>
      </c>
      <c r="G479" s="57" t="s">
        <v>322</v>
      </c>
      <c r="H479" s="31">
        <f>SUM(H480:H484)</f>
        <v>111095</v>
      </c>
      <c r="I479" s="9">
        <f t="shared" si="14"/>
        <v>0</v>
      </c>
      <c r="J479" s="31">
        <f>SUM(J480:J484)</f>
        <v>111095</v>
      </c>
      <c r="K479" s="31">
        <f>SUM(K480:K484)</f>
        <v>148802</v>
      </c>
      <c r="L479" s="9">
        <f t="shared" si="15"/>
        <v>0.33941221477114181</v>
      </c>
    </row>
    <row r="480" spans="1:13" ht="17.100000000000001" customHeight="1">
      <c r="A480" s="29" t="s">
        <v>20</v>
      </c>
      <c r="B480" s="29" t="s">
        <v>43</v>
      </c>
      <c r="C480" s="29" t="s">
        <v>22</v>
      </c>
      <c r="D480" s="29" t="s">
        <v>321</v>
      </c>
      <c r="E480" s="29" t="s">
        <v>28</v>
      </c>
      <c r="F480" s="29" t="s">
        <v>29</v>
      </c>
      <c r="G480" s="10" t="s">
        <v>256</v>
      </c>
      <c r="H480" s="31">
        <v>66537</v>
      </c>
      <c r="I480" s="9">
        <f t="shared" si="14"/>
        <v>0</v>
      </c>
      <c r="J480" s="31">
        <v>66537</v>
      </c>
      <c r="K480" s="31">
        <v>93922</v>
      </c>
      <c r="L480" s="9">
        <f t="shared" si="15"/>
        <v>0.41157551437546025</v>
      </c>
    </row>
    <row r="481" spans="1:13" ht="17.100000000000001" customHeight="1">
      <c r="A481" s="25" t="s">
        <v>20</v>
      </c>
      <c r="B481" s="25" t="s">
        <v>43</v>
      </c>
      <c r="C481" s="25" t="s">
        <v>22</v>
      </c>
      <c r="D481" s="25" t="s">
        <v>321</v>
      </c>
      <c r="E481" s="62" t="s">
        <v>28</v>
      </c>
      <c r="F481" s="25" t="s">
        <v>46</v>
      </c>
      <c r="G481" s="1" t="s">
        <v>47</v>
      </c>
      <c r="H481" s="8">
        <v>16202</v>
      </c>
      <c r="I481" s="9">
        <f t="shared" si="14"/>
        <v>0</v>
      </c>
      <c r="J481" s="8">
        <v>16202</v>
      </c>
      <c r="K481" s="8">
        <v>22870</v>
      </c>
      <c r="L481" s="9">
        <f t="shared" si="15"/>
        <v>0.41155412911986172</v>
      </c>
      <c r="M481" s="46">
        <f>K481/K480</f>
        <v>0.2434999254700709</v>
      </c>
    </row>
    <row r="482" spans="1:13" ht="17.100000000000001" customHeight="1">
      <c r="A482" s="25" t="s">
        <v>20</v>
      </c>
      <c r="B482" s="25" t="s">
        <v>43</v>
      </c>
      <c r="C482" s="25" t="s">
        <v>22</v>
      </c>
      <c r="D482" s="25" t="s">
        <v>321</v>
      </c>
      <c r="E482" s="62" t="s">
        <v>28</v>
      </c>
      <c r="F482" s="25" t="s">
        <v>48</v>
      </c>
      <c r="G482" s="1" t="s">
        <v>49</v>
      </c>
      <c r="H482" s="8">
        <v>5090</v>
      </c>
      <c r="I482" s="9">
        <f t="shared" si="14"/>
        <v>0</v>
      </c>
      <c r="J482" s="8">
        <v>5090</v>
      </c>
      <c r="K482" s="8">
        <v>7185</v>
      </c>
      <c r="L482" s="9">
        <f t="shared" si="15"/>
        <v>0.41159135559921417</v>
      </c>
      <c r="M482" s="46">
        <f>K482/K480</f>
        <v>7.649964864462E-2</v>
      </c>
    </row>
    <row r="483" spans="1:13" ht="17.100000000000001" customHeight="1">
      <c r="A483" s="25" t="s">
        <v>20</v>
      </c>
      <c r="B483" s="25" t="s">
        <v>43</v>
      </c>
      <c r="C483" s="25" t="s">
        <v>22</v>
      </c>
      <c r="D483" s="25" t="s">
        <v>321</v>
      </c>
      <c r="E483" s="62" t="s">
        <v>28</v>
      </c>
      <c r="F483" s="25" t="s">
        <v>50</v>
      </c>
      <c r="G483" s="1" t="s">
        <v>51</v>
      </c>
      <c r="H483" s="8">
        <v>21266</v>
      </c>
      <c r="I483" s="9">
        <f t="shared" si="14"/>
        <v>0</v>
      </c>
      <c r="J483" s="8">
        <v>21266</v>
      </c>
      <c r="K483" s="8">
        <v>22825</v>
      </c>
      <c r="L483" s="9">
        <f t="shared" si="15"/>
        <v>7.3309508135051257E-2</v>
      </c>
      <c r="M483" s="46">
        <f>K483/K480</f>
        <v>0.24302080449734886</v>
      </c>
    </row>
    <row r="484" spans="1:13" ht="17.100000000000001" customHeight="1">
      <c r="A484" s="25" t="s">
        <v>20</v>
      </c>
      <c r="B484" s="25" t="s">
        <v>43</v>
      </c>
      <c r="C484" s="25" t="s">
        <v>22</v>
      </c>
      <c r="D484" s="25" t="s">
        <v>321</v>
      </c>
      <c r="E484" s="25" t="s">
        <v>28</v>
      </c>
      <c r="F484" s="25" t="s">
        <v>119</v>
      </c>
      <c r="G484" s="1" t="s">
        <v>115</v>
      </c>
      <c r="H484" s="8">
        <v>2000</v>
      </c>
      <c r="I484" s="9">
        <f t="shared" si="14"/>
        <v>0</v>
      </c>
      <c r="J484" s="8">
        <v>2000</v>
      </c>
      <c r="K484" s="8">
        <v>2000</v>
      </c>
      <c r="L484" s="9">
        <f t="shared" si="15"/>
        <v>0</v>
      </c>
    </row>
    <row r="485" spans="1:13" ht="17.100000000000001" customHeight="1">
      <c r="A485" s="29" t="s">
        <v>20</v>
      </c>
      <c r="B485" s="29" t="s">
        <v>21</v>
      </c>
      <c r="C485" s="29" t="s">
        <v>22</v>
      </c>
      <c r="D485" s="29" t="s">
        <v>323</v>
      </c>
      <c r="E485" s="29" t="s">
        <v>24</v>
      </c>
      <c r="F485" s="29" t="s">
        <v>21</v>
      </c>
      <c r="G485" s="57" t="s">
        <v>324</v>
      </c>
      <c r="H485" s="31">
        <f>SUM(H486:H489)</f>
        <v>43263</v>
      </c>
      <c r="I485" s="9">
        <f t="shared" si="14"/>
        <v>0</v>
      </c>
      <c r="J485" s="31">
        <f>SUM(J486:J489)</f>
        <v>43263</v>
      </c>
      <c r="K485" s="31">
        <f>SUM(K486:K489)</f>
        <v>88249</v>
      </c>
      <c r="L485" s="44">
        <f t="shared" si="15"/>
        <v>1.03982617941428</v>
      </c>
    </row>
    <row r="486" spans="1:13" ht="17.100000000000001" customHeight="1">
      <c r="A486" s="29" t="s">
        <v>20</v>
      </c>
      <c r="B486" s="29" t="s">
        <v>43</v>
      </c>
      <c r="C486" s="29" t="s">
        <v>22</v>
      </c>
      <c r="D486" s="29" t="s">
        <v>323</v>
      </c>
      <c r="E486" s="29" t="s">
        <v>28</v>
      </c>
      <c r="F486" s="29" t="s">
        <v>44</v>
      </c>
      <c r="G486" s="10" t="s">
        <v>325</v>
      </c>
      <c r="H486" s="31">
        <v>27504</v>
      </c>
      <c r="I486" s="9">
        <f t="shared" si="14"/>
        <v>0</v>
      </c>
      <c r="J486" s="31">
        <v>27504</v>
      </c>
      <c r="K486" s="31">
        <v>66856</v>
      </c>
      <c r="L486" s="44">
        <f t="shared" si="15"/>
        <v>1.4307737056428156</v>
      </c>
    </row>
    <row r="487" spans="1:13" ht="17.100000000000001" customHeight="1">
      <c r="A487" s="25" t="s">
        <v>20</v>
      </c>
      <c r="B487" s="25" t="s">
        <v>43</v>
      </c>
      <c r="C487" s="25" t="s">
        <v>22</v>
      </c>
      <c r="D487" s="25" t="s">
        <v>323</v>
      </c>
      <c r="E487" s="62" t="s">
        <v>28</v>
      </c>
      <c r="F487" s="25" t="s">
        <v>46</v>
      </c>
      <c r="G487" s="1" t="s">
        <v>47</v>
      </c>
      <c r="H487" s="8">
        <v>6516</v>
      </c>
      <c r="I487" s="9">
        <f t="shared" si="14"/>
        <v>0</v>
      </c>
      <c r="J487" s="8">
        <v>6516</v>
      </c>
      <c r="K487" s="8">
        <v>16279</v>
      </c>
      <c r="L487" s="44">
        <f t="shared" si="15"/>
        <v>1.4983118477593615</v>
      </c>
    </row>
    <row r="488" spans="1:13" ht="17.100000000000001" customHeight="1">
      <c r="A488" s="25" t="s">
        <v>20</v>
      </c>
      <c r="B488" s="25" t="s">
        <v>43</v>
      </c>
      <c r="C488" s="25" t="s">
        <v>22</v>
      </c>
      <c r="D488" s="25" t="s">
        <v>323</v>
      </c>
      <c r="E488" s="62" t="s">
        <v>28</v>
      </c>
      <c r="F488" s="25" t="s">
        <v>48</v>
      </c>
      <c r="G488" s="1" t="s">
        <v>49</v>
      </c>
      <c r="H488" s="8">
        <v>2105</v>
      </c>
      <c r="I488" s="9">
        <f t="shared" si="14"/>
        <v>0</v>
      </c>
      <c r="J488" s="8">
        <v>2105</v>
      </c>
      <c r="K488" s="8">
        <v>5114</v>
      </c>
      <c r="L488" s="44">
        <f t="shared" si="15"/>
        <v>1.4294536817102137</v>
      </c>
    </row>
    <row r="489" spans="1:13" ht="17.100000000000001" customHeight="1">
      <c r="A489" s="25" t="s">
        <v>20</v>
      </c>
      <c r="B489" s="25" t="s">
        <v>43</v>
      </c>
      <c r="C489" s="25" t="s">
        <v>22</v>
      </c>
      <c r="D489" s="25" t="s">
        <v>323</v>
      </c>
      <c r="E489" s="25" t="s">
        <v>28</v>
      </c>
      <c r="F489" s="25" t="s">
        <v>68</v>
      </c>
      <c r="G489" s="1" t="s">
        <v>114</v>
      </c>
      <c r="H489" s="8">
        <v>7138</v>
      </c>
      <c r="I489" s="9">
        <f t="shared" si="14"/>
        <v>0</v>
      </c>
      <c r="J489" s="8">
        <v>7138</v>
      </c>
      <c r="K489" s="8">
        <v>0</v>
      </c>
      <c r="L489" s="43">
        <f t="shared" si="15"/>
        <v>-1</v>
      </c>
    </row>
    <row r="490" spans="1:13" ht="17.100000000000001" customHeight="1">
      <c r="A490" s="29" t="s">
        <v>20</v>
      </c>
      <c r="B490" s="29" t="s">
        <v>21</v>
      </c>
      <c r="C490" s="29" t="s">
        <v>22</v>
      </c>
      <c r="D490" s="29" t="s">
        <v>326</v>
      </c>
      <c r="E490" s="29" t="s">
        <v>24</v>
      </c>
      <c r="F490" s="29" t="s">
        <v>21</v>
      </c>
      <c r="G490" s="57" t="s">
        <v>327</v>
      </c>
      <c r="H490" s="31">
        <f>SUM(H491:H493)</f>
        <v>35070</v>
      </c>
      <c r="I490" s="9">
        <f t="shared" si="14"/>
        <v>0</v>
      </c>
      <c r="J490" s="31">
        <f>SUM(J491:J493)</f>
        <v>35070</v>
      </c>
      <c r="K490" s="31">
        <f>SUM(K491:K493)</f>
        <v>35070</v>
      </c>
      <c r="L490" s="9">
        <f t="shared" si="15"/>
        <v>0</v>
      </c>
    </row>
    <row r="491" spans="1:13" ht="17.100000000000001" customHeight="1">
      <c r="A491" s="29" t="s">
        <v>20</v>
      </c>
      <c r="B491" s="29" t="s">
        <v>109</v>
      </c>
      <c r="C491" s="29" t="s">
        <v>22</v>
      </c>
      <c r="D491" s="29" t="s">
        <v>326</v>
      </c>
      <c r="E491" s="29" t="s">
        <v>28</v>
      </c>
      <c r="F491" s="29" t="s">
        <v>44</v>
      </c>
      <c r="G491" s="10" t="s">
        <v>113</v>
      </c>
      <c r="H491" s="31">
        <v>26569</v>
      </c>
      <c r="I491" s="9">
        <f t="shared" si="14"/>
        <v>0</v>
      </c>
      <c r="J491" s="31">
        <v>26569</v>
      </c>
      <c r="K491" s="31">
        <v>26569</v>
      </c>
      <c r="L491" s="9">
        <f t="shared" si="15"/>
        <v>0</v>
      </c>
    </row>
    <row r="492" spans="1:13" ht="17.100000000000001" customHeight="1">
      <c r="A492" s="25" t="s">
        <v>20</v>
      </c>
      <c r="B492" s="25" t="s">
        <v>109</v>
      </c>
      <c r="C492" s="25" t="s">
        <v>22</v>
      </c>
      <c r="D492" s="25" t="s">
        <v>326</v>
      </c>
      <c r="E492" s="25" t="s">
        <v>28</v>
      </c>
      <c r="F492" s="25" t="s">
        <v>46</v>
      </c>
      <c r="G492" s="1" t="s">
        <v>47</v>
      </c>
      <c r="H492" s="8">
        <v>6469</v>
      </c>
      <c r="I492" s="9">
        <f t="shared" si="14"/>
        <v>0</v>
      </c>
      <c r="J492" s="8">
        <v>6469</v>
      </c>
      <c r="K492" s="8">
        <v>6469</v>
      </c>
      <c r="L492" s="9">
        <f t="shared" si="15"/>
        <v>0</v>
      </c>
    </row>
    <row r="493" spans="1:13" ht="17.100000000000001" customHeight="1">
      <c r="A493" s="25" t="s">
        <v>20</v>
      </c>
      <c r="B493" s="25" t="s">
        <v>109</v>
      </c>
      <c r="C493" s="25" t="s">
        <v>22</v>
      </c>
      <c r="D493" s="25" t="s">
        <v>326</v>
      </c>
      <c r="E493" s="25" t="s">
        <v>28</v>
      </c>
      <c r="F493" s="25" t="s">
        <v>48</v>
      </c>
      <c r="G493" s="1" t="s">
        <v>49</v>
      </c>
      <c r="H493" s="8">
        <v>2032</v>
      </c>
      <c r="I493" s="9">
        <f t="shared" si="14"/>
        <v>0</v>
      </c>
      <c r="J493" s="8">
        <v>2032</v>
      </c>
      <c r="K493" s="8">
        <v>2032</v>
      </c>
      <c r="L493" s="9">
        <f t="shared" si="15"/>
        <v>0</v>
      </c>
    </row>
    <row r="494" spans="1:13" ht="17.100000000000001" customHeight="1">
      <c r="A494" s="29" t="s">
        <v>20</v>
      </c>
      <c r="B494" s="29" t="s">
        <v>21</v>
      </c>
      <c r="C494" s="29" t="s">
        <v>22</v>
      </c>
      <c r="D494" s="29" t="s">
        <v>328</v>
      </c>
      <c r="E494" s="29" t="s">
        <v>24</v>
      </c>
      <c r="F494" s="29" t="s">
        <v>21</v>
      </c>
      <c r="G494" s="57" t="s">
        <v>329</v>
      </c>
      <c r="H494" s="31">
        <f>SUM(H495:H499)</f>
        <v>996702</v>
      </c>
      <c r="I494" s="9">
        <f t="shared" si="14"/>
        <v>0</v>
      </c>
      <c r="J494" s="31">
        <f>SUM(J495:J499)</f>
        <v>996702</v>
      </c>
      <c r="K494" s="31">
        <f>SUM(K495:K499)</f>
        <v>996702</v>
      </c>
      <c r="L494" s="9">
        <f t="shared" si="15"/>
        <v>0</v>
      </c>
    </row>
    <row r="495" spans="1:13" ht="17.100000000000001" customHeight="1">
      <c r="A495" s="29" t="s">
        <v>20</v>
      </c>
      <c r="B495" s="29" t="s">
        <v>43</v>
      </c>
      <c r="C495" s="29" t="s">
        <v>22</v>
      </c>
      <c r="D495" s="29" t="s">
        <v>328</v>
      </c>
      <c r="E495" s="29" t="s">
        <v>28</v>
      </c>
      <c r="F495" s="29" t="s">
        <v>39</v>
      </c>
      <c r="G495" s="10" t="s">
        <v>217</v>
      </c>
      <c r="H495" s="31">
        <v>603080</v>
      </c>
      <c r="I495" s="9">
        <f t="shared" si="14"/>
        <v>0</v>
      </c>
      <c r="J495" s="31">
        <v>603080</v>
      </c>
      <c r="K495" s="31">
        <v>603080</v>
      </c>
      <c r="L495" s="9">
        <f t="shared" si="15"/>
        <v>0</v>
      </c>
    </row>
    <row r="496" spans="1:13" ht="17.100000000000001" customHeight="1">
      <c r="A496" s="25" t="s">
        <v>20</v>
      </c>
      <c r="B496" s="25" t="s">
        <v>43</v>
      </c>
      <c r="C496" s="25" t="s">
        <v>22</v>
      </c>
      <c r="D496" s="25" t="s">
        <v>328</v>
      </c>
      <c r="E496" s="25" t="s">
        <v>28</v>
      </c>
      <c r="F496" s="25" t="s">
        <v>46</v>
      </c>
      <c r="G496" s="1" t="s">
        <v>47</v>
      </c>
      <c r="H496" s="8">
        <v>142870</v>
      </c>
      <c r="I496" s="9">
        <f t="shared" si="14"/>
        <v>0</v>
      </c>
      <c r="J496" s="8">
        <v>142870</v>
      </c>
      <c r="K496" s="8">
        <v>142870</v>
      </c>
      <c r="L496" s="9">
        <f t="shared" si="15"/>
        <v>0</v>
      </c>
      <c r="M496" s="46">
        <f>K496/K495</f>
        <v>0.23690057703787226</v>
      </c>
    </row>
    <row r="497" spans="1:14" ht="17.100000000000001" customHeight="1">
      <c r="A497" s="25" t="s">
        <v>20</v>
      </c>
      <c r="B497" s="25" t="s">
        <v>43</v>
      </c>
      <c r="C497" s="25" t="s">
        <v>22</v>
      </c>
      <c r="D497" s="25" t="s">
        <v>328</v>
      </c>
      <c r="E497" s="25" t="s">
        <v>28</v>
      </c>
      <c r="F497" s="25" t="s">
        <v>48</v>
      </c>
      <c r="G497" s="1" t="s">
        <v>49</v>
      </c>
      <c r="H497" s="8">
        <v>46136</v>
      </c>
      <c r="I497" s="9">
        <f t="shared" si="14"/>
        <v>0</v>
      </c>
      <c r="J497" s="8">
        <v>46136</v>
      </c>
      <c r="K497" s="8">
        <v>46136</v>
      </c>
      <c r="L497" s="9">
        <f t="shared" si="15"/>
        <v>0</v>
      </c>
      <c r="M497" s="46">
        <f>K497/K495</f>
        <v>7.6500630098826031E-2</v>
      </c>
    </row>
    <row r="498" spans="1:14" ht="17.100000000000001" customHeight="1">
      <c r="A498" s="25" t="s">
        <v>20</v>
      </c>
      <c r="B498" s="25" t="s">
        <v>43</v>
      </c>
      <c r="C498" s="25" t="s">
        <v>22</v>
      </c>
      <c r="D498" s="25" t="s">
        <v>328</v>
      </c>
      <c r="E498" s="25" t="s">
        <v>28</v>
      </c>
      <c r="F498" s="25" t="s">
        <v>260</v>
      </c>
      <c r="G498" s="1" t="s">
        <v>51</v>
      </c>
      <c r="H498" s="8">
        <v>194616</v>
      </c>
      <c r="I498" s="9">
        <f t="shared" si="14"/>
        <v>0</v>
      </c>
      <c r="J498" s="8">
        <v>194616</v>
      </c>
      <c r="K498" s="8">
        <v>194616</v>
      </c>
      <c r="L498" s="9">
        <f t="shared" si="15"/>
        <v>0</v>
      </c>
      <c r="M498" s="46">
        <f>K498/K495</f>
        <v>0.32270345559461433</v>
      </c>
    </row>
    <row r="499" spans="1:14" ht="17.100000000000001" customHeight="1">
      <c r="A499" s="25" t="s">
        <v>20</v>
      </c>
      <c r="B499" s="25" t="s">
        <v>34</v>
      </c>
      <c r="C499" s="25" t="s">
        <v>22</v>
      </c>
      <c r="D499" s="25" t="s">
        <v>328</v>
      </c>
      <c r="E499" s="25" t="s">
        <v>28</v>
      </c>
      <c r="F499" s="25" t="s">
        <v>54</v>
      </c>
      <c r="G499" s="1" t="s">
        <v>114</v>
      </c>
      <c r="H499" s="8">
        <v>10000</v>
      </c>
      <c r="I499" s="9">
        <f t="shared" si="14"/>
        <v>0</v>
      </c>
      <c r="J499" s="8">
        <v>10000</v>
      </c>
      <c r="K499" s="8">
        <v>10000</v>
      </c>
      <c r="L499" s="9">
        <f t="shared" si="15"/>
        <v>0</v>
      </c>
    </row>
    <row r="500" spans="1:14" ht="17.100000000000001" customHeight="1">
      <c r="A500" s="29" t="s">
        <v>20</v>
      </c>
      <c r="B500" s="29" t="s">
        <v>21</v>
      </c>
      <c r="C500" s="29" t="s">
        <v>22</v>
      </c>
      <c r="D500" s="29" t="s">
        <v>330</v>
      </c>
      <c r="E500" s="29" t="s">
        <v>24</v>
      </c>
      <c r="F500" s="29" t="s">
        <v>21</v>
      </c>
      <c r="G500" s="57" t="s">
        <v>331</v>
      </c>
      <c r="H500" s="31">
        <f>SUM(H501:H505)</f>
        <v>291654</v>
      </c>
      <c r="I500" s="9">
        <f t="shared" si="14"/>
        <v>0</v>
      </c>
      <c r="J500" s="31">
        <f>SUM(J501:J505)</f>
        <v>291654</v>
      </c>
      <c r="K500" s="31">
        <f>SUM(K501:K505)</f>
        <v>344325</v>
      </c>
      <c r="L500" s="9">
        <f t="shared" si="15"/>
        <v>0.18059412865930177</v>
      </c>
    </row>
    <row r="501" spans="1:14" ht="17.100000000000001" customHeight="1">
      <c r="A501" s="29" t="s">
        <v>20</v>
      </c>
      <c r="B501" s="29" t="s">
        <v>43</v>
      </c>
      <c r="C501" s="29" t="s">
        <v>22</v>
      </c>
      <c r="D501" s="29" t="s">
        <v>330</v>
      </c>
      <c r="E501" s="29" t="s">
        <v>28</v>
      </c>
      <c r="F501" s="29" t="s">
        <v>332</v>
      </c>
      <c r="G501" s="10" t="s">
        <v>333</v>
      </c>
      <c r="H501" s="31">
        <v>165000</v>
      </c>
      <c r="I501" s="9">
        <f t="shared" si="14"/>
        <v>0</v>
      </c>
      <c r="J501" s="31">
        <v>165000</v>
      </c>
      <c r="K501" s="31">
        <v>182500</v>
      </c>
      <c r="L501" s="9">
        <f t="shared" si="15"/>
        <v>0.10606060606060606</v>
      </c>
    </row>
    <row r="502" spans="1:14" ht="17.100000000000001" customHeight="1">
      <c r="A502" s="25" t="s">
        <v>20</v>
      </c>
      <c r="B502" s="25" t="s">
        <v>43</v>
      </c>
      <c r="C502" s="25" t="s">
        <v>22</v>
      </c>
      <c r="D502" s="25" t="s">
        <v>330</v>
      </c>
      <c r="E502" s="25" t="s">
        <v>132</v>
      </c>
      <c r="F502" s="25" t="s">
        <v>334</v>
      </c>
      <c r="G502" s="1" t="s">
        <v>335</v>
      </c>
      <c r="H502" s="8">
        <v>57500</v>
      </c>
      <c r="I502" s="9">
        <f t="shared" si="14"/>
        <v>0</v>
      </c>
      <c r="J502" s="8">
        <v>57500</v>
      </c>
      <c r="K502" s="8">
        <v>77500</v>
      </c>
      <c r="L502" s="9">
        <f t="shared" si="15"/>
        <v>0.34782608695652173</v>
      </c>
    </row>
    <row r="503" spans="1:14" ht="17.100000000000001" customHeight="1">
      <c r="A503" s="25" t="s">
        <v>20</v>
      </c>
      <c r="B503" s="25" t="s">
        <v>43</v>
      </c>
      <c r="C503" s="25" t="s">
        <v>22</v>
      </c>
      <c r="D503" s="25" t="s">
        <v>330</v>
      </c>
      <c r="E503" s="25" t="s">
        <v>132</v>
      </c>
      <c r="F503" s="25" t="s">
        <v>336</v>
      </c>
      <c r="G503" s="1" t="s">
        <v>337</v>
      </c>
      <c r="H503" s="8">
        <v>1654</v>
      </c>
      <c r="I503" s="9">
        <f t="shared" si="14"/>
        <v>0</v>
      </c>
      <c r="J503" s="8">
        <v>1654</v>
      </c>
      <c r="K503" s="8">
        <v>1825</v>
      </c>
      <c r="L503" s="9">
        <f t="shared" si="15"/>
        <v>0.10338573155985489</v>
      </c>
    </row>
    <row r="504" spans="1:14" ht="17.100000000000001" customHeight="1">
      <c r="A504" s="25" t="s">
        <v>20</v>
      </c>
      <c r="B504" s="25" t="s">
        <v>43</v>
      </c>
      <c r="C504" s="25" t="s">
        <v>22</v>
      </c>
      <c r="D504" s="25" t="s">
        <v>330</v>
      </c>
      <c r="E504" s="25" t="s">
        <v>181</v>
      </c>
      <c r="F504" s="25" t="s">
        <v>231</v>
      </c>
      <c r="G504" s="1" t="s">
        <v>338</v>
      </c>
      <c r="H504" s="8">
        <v>0</v>
      </c>
      <c r="I504" s="9" t="e">
        <f t="shared" si="14"/>
        <v>#DIV/0!</v>
      </c>
      <c r="J504" s="8">
        <v>0</v>
      </c>
      <c r="K504" s="8">
        <v>82500</v>
      </c>
      <c r="L504" s="9" t="e">
        <f t="shared" si="15"/>
        <v>#DIV/0!</v>
      </c>
    </row>
    <row r="505" spans="1:14" ht="17.100000000000001" customHeight="1">
      <c r="A505" s="25" t="s">
        <v>93</v>
      </c>
      <c r="B505" s="25" t="s">
        <v>43</v>
      </c>
      <c r="C505" s="25" t="s">
        <v>22</v>
      </c>
      <c r="D505" s="25" t="s">
        <v>330</v>
      </c>
      <c r="E505" s="25" t="s">
        <v>181</v>
      </c>
      <c r="F505" s="25" t="s">
        <v>231</v>
      </c>
      <c r="G505" s="1" t="s">
        <v>338</v>
      </c>
      <c r="H505" s="8">
        <v>67500</v>
      </c>
      <c r="I505" s="9">
        <f t="shared" si="14"/>
        <v>0</v>
      </c>
      <c r="J505" s="8">
        <v>67500</v>
      </c>
      <c r="K505" s="8">
        <v>0</v>
      </c>
      <c r="L505" s="9">
        <f t="shared" si="15"/>
        <v>-1</v>
      </c>
      <c r="M505" s="56" t="s">
        <v>339</v>
      </c>
    </row>
    <row r="506" spans="1:14" ht="17.100000000000001" customHeight="1">
      <c r="A506" s="29" t="s">
        <v>340</v>
      </c>
      <c r="B506" s="29" t="s">
        <v>21</v>
      </c>
      <c r="C506" s="29" t="s">
        <v>22</v>
      </c>
      <c r="D506" s="29" t="s">
        <v>341</v>
      </c>
      <c r="E506" s="29" t="s">
        <v>24</v>
      </c>
      <c r="F506" s="29" t="s">
        <v>21</v>
      </c>
      <c r="G506" s="57" t="s">
        <v>342</v>
      </c>
      <c r="H506" s="31">
        <f>SUM(H507:H522)</f>
        <v>2798000</v>
      </c>
      <c r="I506" s="9">
        <f t="shared" si="14"/>
        <v>5.1249463902787708E-2</v>
      </c>
      <c r="J506" s="31">
        <f>SUM(J507:J522)</f>
        <v>2941396</v>
      </c>
      <c r="K506" s="31">
        <f>SUM(K507:K522)</f>
        <v>2967250</v>
      </c>
      <c r="L506" s="9">
        <f t="shared" si="15"/>
        <v>8.7897039364981805E-3</v>
      </c>
      <c r="M506" s="70">
        <f>K506/185/6900</f>
        <v>2.3245201723462596</v>
      </c>
    </row>
    <row r="507" spans="1:14" ht="17.100000000000001" customHeight="1">
      <c r="A507" s="29" t="s">
        <v>340</v>
      </c>
      <c r="B507" s="29" t="s">
        <v>43</v>
      </c>
      <c r="C507" s="29" t="s">
        <v>22</v>
      </c>
      <c r="D507" s="29" t="s">
        <v>341</v>
      </c>
      <c r="E507" s="29" t="s">
        <v>343</v>
      </c>
      <c r="F507" s="29" t="s">
        <v>319</v>
      </c>
      <c r="G507" s="10" t="s">
        <v>344</v>
      </c>
      <c r="H507" s="31">
        <v>66919</v>
      </c>
      <c r="I507" s="9">
        <f t="shared" si="14"/>
        <v>0</v>
      </c>
      <c r="J507" s="31">
        <v>66919</v>
      </c>
      <c r="K507" s="31">
        <v>71927</v>
      </c>
      <c r="L507" s="9">
        <f t="shared" si="15"/>
        <v>7.4836742928017452E-2</v>
      </c>
    </row>
    <row r="508" spans="1:14" ht="17.100000000000001" customHeight="1">
      <c r="A508" s="25" t="s">
        <v>340</v>
      </c>
      <c r="B508" s="25" t="s">
        <v>43</v>
      </c>
      <c r="C508" s="25" t="s">
        <v>22</v>
      </c>
      <c r="D508" s="25" t="s">
        <v>341</v>
      </c>
      <c r="E508" s="25" t="s">
        <v>343</v>
      </c>
      <c r="F508" s="25" t="s">
        <v>345</v>
      </c>
      <c r="G508" s="1" t="s">
        <v>346</v>
      </c>
      <c r="H508" s="8">
        <v>91791</v>
      </c>
      <c r="I508" s="9">
        <f t="shared" si="14"/>
        <v>0</v>
      </c>
      <c r="J508" s="8">
        <v>91791</v>
      </c>
      <c r="K508" s="8">
        <v>86931</v>
      </c>
      <c r="L508" s="9">
        <f t="shared" si="15"/>
        <v>-5.2946367290910873E-2</v>
      </c>
    </row>
    <row r="509" spans="1:14" ht="17.100000000000001" customHeight="1">
      <c r="A509" s="25" t="s">
        <v>340</v>
      </c>
      <c r="B509" s="25" t="s">
        <v>43</v>
      </c>
      <c r="C509" s="25" t="s">
        <v>22</v>
      </c>
      <c r="D509" s="25" t="s">
        <v>341</v>
      </c>
      <c r="E509" s="25" t="s">
        <v>343</v>
      </c>
      <c r="F509" s="25" t="s">
        <v>347</v>
      </c>
      <c r="G509" s="1" t="s">
        <v>348</v>
      </c>
      <c r="H509" s="8">
        <v>467383</v>
      </c>
      <c r="I509" s="9">
        <f t="shared" si="14"/>
        <v>0</v>
      </c>
      <c r="J509" s="8">
        <v>467383</v>
      </c>
      <c r="K509" s="8">
        <v>501113</v>
      </c>
      <c r="L509" s="9">
        <f t="shared" si="15"/>
        <v>7.2167793864988672E-2</v>
      </c>
    </row>
    <row r="510" spans="1:14" ht="17.100000000000001" customHeight="1">
      <c r="A510" s="25" t="s">
        <v>340</v>
      </c>
      <c r="B510" s="25" t="s">
        <v>43</v>
      </c>
      <c r="C510" s="25" t="s">
        <v>22</v>
      </c>
      <c r="D510" s="25" t="s">
        <v>341</v>
      </c>
      <c r="E510" s="25" t="s">
        <v>343</v>
      </c>
      <c r="F510" s="25" t="s">
        <v>349</v>
      </c>
      <c r="G510" s="1" t="s">
        <v>350</v>
      </c>
      <c r="H510" s="8">
        <v>34637</v>
      </c>
      <c r="I510" s="9">
        <f t="shared" si="14"/>
        <v>0</v>
      </c>
      <c r="J510" s="8">
        <v>34637</v>
      </c>
      <c r="K510" s="8">
        <v>39964</v>
      </c>
      <c r="L510" s="9">
        <f t="shared" si="15"/>
        <v>0.15379507463117476</v>
      </c>
    </row>
    <row r="511" spans="1:14" ht="17.100000000000001" customHeight="1">
      <c r="A511" s="25" t="s">
        <v>340</v>
      </c>
      <c r="B511" s="25" t="s">
        <v>43</v>
      </c>
      <c r="C511" s="25" t="s">
        <v>22</v>
      </c>
      <c r="D511" s="25" t="s">
        <v>341</v>
      </c>
      <c r="E511" s="25" t="s">
        <v>343</v>
      </c>
      <c r="F511" s="25" t="s">
        <v>351</v>
      </c>
      <c r="G511" s="1" t="s">
        <v>352</v>
      </c>
      <c r="H511" s="8">
        <v>32109</v>
      </c>
      <c r="I511" s="9">
        <f t="shared" si="14"/>
        <v>0</v>
      </c>
      <c r="J511" s="8">
        <v>32109</v>
      </c>
      <c r="K511" s="8">
        <v>32350</v>
      </c>
      <c r="L511" s="9">
        <f t="shared" si="15"/>
        <v>7.5056837646765703E-3</v>
      </c>
      <c r="M511" s="56" t="s">
        <v>353</v>
      </c>
    </row>
    <row r="512" spans="1:14" ht="17.100000000000001" customHeight="1">
      <c r="A512" s="25" t="s">
        <v>340</v>
      </c>
      <c r="B512" s="25" t="s">
        <v>43</v>
      </c>
      <c r="C512" s="25" t="s">
        <v>22</v>
      </c>
      <c r="D512" s="25" t="s">
        <v>341</v>
      </c>
      <c r="E512" s="25" t="s">
        <v>343</v>
      </c>
      <c r="F512" s="25" t="s">
        <v>354</v>
      </c>
      <c r="G512" s="1" t="s">
        <v>355</v>
      </c>
      <c r="H512" s="8">
        <v>208859</v>
      </c>
      <c r="I512" s="9">
        <f t="shared" si="14"/>
        <v>0</v>
      </c>
      <c r="J512" s="8">
        <v>208859</v>
      </c>
      <c r="K512" s="8">
        <v>208977</v>
      </c>
      <c r="L512" s="9">
        <f t="shared" si="15"/>
        <v>5.6497445645148163E-4</v>
      </c>
      <c r="M512" s="71">
        <f>SUM(K507:K512)</f>
        <v>941262</v>
      </c>
      <c r="N512" s="72">
        <f>SUM(K507:K512)</f>
        <v>941262</v>
      </c>
    </row>
    <row r="513" spans="1:14" ht="17.100000000000001" customHeight="1">
      <c r="A513" s="25" t="s">
        <v>340</v>
      </c>
      <c r="B513" s="25" t="s">
        <v>43</v>
      </c>
      <c r="C513" s="25" t="s">
        <v>22</v>
      </c>
      <c r="D513" s="25" t="s">
        <v>341</v>
      </c>
      <c r="E513" s="25" t="s">
        <v>343</v>
      </c>
      <c r="F513" s="25" t="s">
        <v>46</v>
      </c>
      <c r="G513" s="1" t="s">
        <v>356</v>
      </c>
      <c r="H513" s="8">
        <v>219563</v>
      </c>
      <c r="I513" s="9">
        <f t="shared" si="14"/>
        <v>0</v>
      </c>
      <c r="J513" s="8">
        <v>219563</v>
      </c>
      <c r="K513" s="8">
        <v>229197</v>
      </c>
      <c r="L513" s="9">
        <f t="shared" si="15"/>
        <v>4.3878066887408168E-2</v>
      </c>
      <c r="M513" s="46">
        <f>K513/M512</f>
        <v>0.24349968446617415</v>
      </c>
      <c r="N513" s="56"/>
    </row>
    <row r="514" spans="1:14" ht="17.100000000000001" customHeight="1">
      <c r="A514" s="25" t="s">
        <v>340</v>
      </c>
      <c r="B514" s="25" t="s">
        <v>43</v>
      </c>
      <c r="C514" s="25" t="s">
        <v>22</v>
      </c>
      <c r="D514" s="25" t="s">
        <v>341</v>
      </c>
      <c r="E514" s="25" t="s">
        <v>343</v>
      </c>
      <c r="F514" s="25" t="s">
        <v>48</v>
      </c>
      <c r="G514" s="1" t="s">
        <v>356</v>
      </c>
      <c r="H514" s="8">
        <v>68980</v>
      </c>
      <c r="I514" s="9">
        <f t="shared" si="14"/>
        <v>0</v>
      </c>
      <c r="J514" s="8">
        <v>68980</v>
      </c>
      <c r="K514" s="8">
        <v>72007</v>
      </c>
      <c r="L514" s="9">
        <f t="shared" si="15"/>
        <v>4.3882284720208754E-2</v>
      </c>
      <c r="M514" s="46">
        <f>K514/M512</f>
        <v>7.6500485518378514E-2</v>
      </c>
      <c r="N514" s="8">
        <f>K514/0.0765</f>
        <v>941267.9738562092</v>
      </c>
    </row>
    <row r="515" spans="1:14" ht="17.100000000000001" customHeight="1">
      <c r="A515" s="25" t="s">
        <v>340</v>
      </c>
      <c r="B515" s="25" t="s">
        <v>43</v>
      </c>
      <c r="C515" s="25" t="s">
        <v>22</v>
      </c>
      <c r="D515" s="25" t="s">
        <v>341</v>
      </c>
      <c r="E515" s="25" t="s">
        <v>343</v>
      </c>
      <c r="F515" s="25" t="s">
        <v>50</v>
      </c>
      <c r="G515" s="1" t="s">
        <v>356</v>
      </c>
      <c r="H515" s="8">
        <v>229259</v>
      </c>
      <c r="I515" s="9">
        <f t="shared" si="14"/>
        <v>0</v>
      </c>
      <c r="J515" s="8">
        <v>229259</v>
      </c>
      <c r="K515" s="8">
        <v>300784</v>
      </c>
      <c r="L515" s="9">
        <f t="shared" si="15"/>
        <v>0.31198338996506136</v>
      </c>
      <c r="M515" s="46">
        <f>K515/M512</f>
        <v>0.3195539605338365</v>
      </c>
    </row>
    <row r="516" spans="1:14" ht="17.100000000000001" customHeight="1">
      <c r="A516" s="25" t="s">
        <v>340</v>
      </c>
      <c r="B516" s="25" t="s">
        <v>43</v>
      </c>
      <c r="C516" s="25" t="s">
        <v>22</v>
      </c>
      <c r="D516" s="25" t="s">
        <v>341</v>
      </c>
      <c r="E516" s="25" t="s">
        <v>343</v>
      </c>
      <c r="F516" s="25" t="s">
        <v>357</v>
      </c>
      <c r="G516" s="1" t="s">
        <v>358</v>
      </c>
      <c r="H516" s="8">
        <v>7500</v>
      </c>
      <c r="I516" s="9">
        <f t="shared" si="14"/>
        <v>0</v>
      </c>
      <c r="J516" s="8">
        <v>7500</v>
      </c>
      <c r="K516" s="8">
        <v>7500</v>
      </c>
      <c r="L516" s="9">
        <f t="shared" si="15"/>
        <v>0</v>
      </c>
    </row>
    <row r="517" spans="1:14" ht="17.100000000000001" customHeight="1">
      <c r="A517" s="25" t="s">
        <v>340</v>
      </c>
      <c r="B517" s="25" t="s">
        <v>43</v>
      </c>
      <c r="C517" s="25" t="s">
        <v>22</v>
      </c>
      <c r="D517" s="25" t="s">
        <v>341</v>
      </c>
      <c r="E517" s="25" t="s">
        <v>343</v>
      </c>
      <c r="F517" s="25" t="s">
        <v>56</v>
      </c>
      <c r="G517" s="1" t="s">
        <v>359</v>
      </c>
      <c r="H517" s="8">
        <v>1250</v>
      </c>
      <c r="I517" s="9">
        <f t="shared" si="14"/>
        <v>0</v>
      </c>
      <c r="J517" s="8">
        <v>1250</v>
      </c>
      <c r="K517" s="8">
        <v>1250</v>
      </c>
      <c r="L517" s="9">
        <f t="shared" si="15"/>
        <v>0</v>
      </c>
    </row>
    <row r="518" spans="1:14" ht="17.100000000000001" customHeight="1">
      <c r="A518" s="25" t="s">
        <v>340</v>
      </c>
      <c r="B518" s="25" t="s">
        <v>43</v>
      </c>
      <c r="C518" s="25" t="s">
        <v>22</v>
      </c>
      <c r="D518" s="25" t="s">
        <v>341</v>
      </c>
      <c r="E518" s="25" t="s">
        <v>343</v>
      </c>
      <c r="F518" s="25" t="s">
        <v>58</v>
      </c>
      <c r="G518" s="1" t="s">
        <v>360</v>
      </c>
      <c r="H518" s="8">
        <v>8500</v>
      </c>
      <c r="I518" s="9">
        <f t="shared" si="14"/>
        <v>0</v>
      </c>
      <c r="J518" s="8">
        <v>8500</v>
      </c>
      <c r="K518" s="8">
        <v>7500</v>
      </c>
      <c r="L518" s="43">
        <f t="shared" si="15"/>
        <v>-0.11764705882352941</v>
      </c>
    </row>
    <row r="519" spans="1:14" ht="17.100000000000001" customHeight="1">
      <c r="A519" s="25" t="s">
        <v>340</v>
      </c>
      <c r="B519" s="25" t="s">
        <v>43</v>
      </c>
      <c r="C519" s="25" t="s">
        <v>22</v>
      </c>
      <c r="D519" s="25" t="s">
        <v>341</v>
      </c>
      <c r="E519" s="25" t="s">
        <v>343</v>
      </c>
      <c r="F519" s="25" t="s">
        <v>361</v>
      </c>
      <c r="G519" s="1" t="s">
        <v>362</v>
      </c>
      <c r="H519" s="8">
        <v>1275000</v>
      </c>
      <c r="I519" s="9">
        <f t="shared" si="14"/>
        <v>0.11246745098039215</v>
      </c>
      <c r="J519" s="8">
        <v>1418396</v>
      </c>
      <c r="K519" s="8">
        <v>1325000</v>
      </c>
      <c r="L519" s="9">
        <f t="shared" si="15"/>
        <v>-6.584620938017309E-2</v>
      </c>
    </row>
    <row r="520" spans="1:14" ht="17.100000000000001" customHeight="1">
      <c r="A520" s="25" t="s">
        <v>340</v>
      </c>
      <c r="B520" s="25" t="s">
        <v>43</v>
      </c>
      <c r="C520" s="25" t="s">
        <v>22</v>
      </c>
      <c r="D520" s="25" t="s">
        <v>341</v>
      </c>
      <c r="E520" s="25" t="s">
        <v>343</v>
      </c>
      <c r="F520" s="25" t="s">
        <v>363</v>
      </c>
      <c r="G520" s="1" t="s">
        <v>364</v>
      </c>
      <c r="H520" s="8">
        <v>72750</v>
      </c>
      <c r="I520" s="9">
        <f t="shared" ref="I520:I583" si="16">(J520-H520)/H520</f>
        <v>0</v>
      </c>
      <c r="J520" s="8">
        <v>72750</v>
      </c>
      <c r="K520" s="8">
        <v>72750</v>
      </c>
      <c r="L520" s="9">
        <f t="shared" ref="L520:L583" si="17">(K520-J520)/J520</f>
        <v>0</v>
      </c>
      <c r="M520" s="48">
        <f>SUM(K519:K520)</f>
        <v>1397750</v>
      </c>
    </row>
    <row r="521" spans="1:14" ht="17.100000000000001" customHeight="1">
      <c r="A521" s="25" t="s">
        <v>340</v>
      </c>
      <c r="B521" s="25" t="s">
        <v>43</v>
      </c>
      <c r="C521" s="25" t="s">
        <v>22</v>
      </c>
      <c r="D521" s="25" t="s">
        <v>341</v>
      </c>
      <c r="E521" s="25" t="s">
        <v>343</v>
      </c>
      <c r="F521" s="25" t="s">
        <v>365</v>
      </c>
      <c r="G521" s="1" t="s">
        <v>366</v>
      </c>
      <c r="H521" s="8">
        <v>6750</v>
      </c>
      <c r="I521" s="9">
        <f t="shared" si="16"/>
        <v>0</v>
      </c>
      <c r="J521" s="8">
        <v>6750</v>
      </c>
      <c r="K521" s="8">
        <v>5000</v>
      </c>
      <c r="L521" s="43">
        <f t="shared" si="17"/>
        <v>-0.25925925925925924</v>
      </c>
    </row>
    <row r="522" spans="1:14" ht="17.100000000000001" customHeight="1">
      <c r="A522" s="25" t="s">
        <v>340</v>
      </c>
      <c r="B522" s="25" t="s">
        <v>43</v>
      </c>
      <c r="C522" s="25" t="s">
        <v>22</v>
      </c>
      <c r="D522" s="25" t="s">
        <v>341</v>
      </c>
      <c r="E522" s="25" t="s">
        <v>343</v>
      </c>
      <c r="F522" s="25" t="s">
        <v>98</v>
      </c>
      <c r="G522" s="1" t="s">
        <v>160</v>
      </c>
      <c r="H522" s="8">
        <v>6750</v>
      </c>
      <c r="I522" s="9">
        <f t="shared" si="16"/>
        <v>0</v>
      </c>
      <c r="J522" s="8">
        <v>6750</v>
      </c>
      <c r="K522" s="8">
        <v>5000</v>
      </c>
      <c r="L522" s="43">
        <f t="shared" si="17"/>
        <v>-0.25925925925925924</v>
      </c>
    </row>
    <row r="523" spans="1:14" ht="17.100000000000001" customHeight="1">
      <c r="A523" s="29" t="s">
        <v>93</v>
      </c>
      <c r="B523" s="29" t="s">
        <v>21</v>
      </c>
      <c r="C523" s="29" t="s">
        <v>22</v>
      </c>
      <c r="D523" s="29" t="s">
        <v>330</v>
      </c>
      <c r="E523" s="29" t="s">
        <v>24</v>
      </c>
      <c r="F523" s="29" t="s">
        <v>21</v>
      </c>
      <c r="G523" s="57" t="s">
        <v>367</v>
      </c>
      <c r="H523" s="31">
        <f>SUM(H524:H528)</f>
        <v>1102500</v>
      </c>
      <c r="I523" s="9">
        <f t="shared" si="16"/>
        <v>1.1844326530612246</v>
      </c>
      <c r="J523" s="31">
        <f>SUM(J524:J528)</f>
        <v>2408337</v>
      </c>
      <c r="K523" s="31">
        <f>SUM(K524:K528)</f>
        <v>3328867</v>
      </c>
      <c r="L523" s="9">
        <f t="shared" si="17"/>
        <v>0.38222640768297794</v>
      </c>
    </row>
    <row r="524" spans="1:14" ht="17.100000000000001" customHeight="1">
      <c r="A524" s="29" t="s">
        <v>93</v>
      </c>
      <c r="B524" s="29" t="s">
        <v>43</v>
      </c>
      <c r="C524" s="29" t="s">
        <v>22</v>
      </c>
      <c r="D524" s="29" t="s">
        <v>330</v>
      </c>
      <c r="E524" s="29" t="s">
        <v>132</v>
      </c>
      <c r="F524" s="29" t="s">
        <v>141</v>
      </c>
      <c r="G524" s="10" t="s">
        <v>114</v>
      </c>
      <c r="H524" s="31">
        <v>7500</v>
      </c>
      <c r="I524" s="9">
        <f t="shared" si="16"/>
        <v>0</v>
      </c>
      <c r="J524" s="31">
        <v>7500</v>
      </c>
      <c r="K524" s="31">
        <v>22500</v>
      </c>
      <c r="L524" s="44">
        <f t="shared" si="17"/>
        <v>2</v>
      </c>
    </row>
    <row r="525" spans="1:14" ht="17.100000000000001" customHeight="1">
      <c r="A525" s="25" t="s">
        <v>93</v>
      </c>
      <c r="B525" s="25" t="s">
        <v>43</v>
      </c>
      <c r="C525" s="25" t="s">
        <v>22</v>
      </c>
      <c r="D525" s="25" t="s">
        <v>330</v>
      </c>
      <c r="E525" s="25" t="s">
        <v>181</v>
      </c>
      <c r="F525" s="25" t="s">
        <v>98</v>
      </c>
      <c r="G525" s="1" t="s">
        <v>368</v>
      </c>
      <c r="H525" s="8">
        <v>37500</v>
      </c>
      <c r="I525" s="9">
        <f t="shared" si="16"/>
        <v>0</v>
      </c>
      <c r="J525" s="8">
        <v>37500</v>
      </c>
      <c r="K525" s="8">
        <v>37500</v>
      </c>
      <c r="L525" s="9">
        <f t="shared" si="17"/>
        <v>0</v>
      </c>
    </row>
    <row r="526" spans="1:14" ht="17.100000000000001" customHeight="1">
      <c r="A526" s="25" t="s">
        <v>93</v>
      </c>
      <c r="B526" s="25" t="s">
        <v>43</v>
      </c>
      <c r="C526" s="25" t="s">
        <v>22</v>
      </c>
      <c r="D526" s="25" t="s">
        <v>330</v>
      </c>
      <c r="E526" s="25" t="s">
        <v>369</v>
      </c>
      <c r="F526" s="25" t="s">
        <v>370</v>
      </c>
      <c r="G526" s="1" t="s">
        <v>371</v>
      </c>
      <c r="H526" s="8">
        <v>0</v>
      </c>
      <c r="I526" s="9" t="e">
        <f t="shared" si="16"/>
        <v>#DIV/0!</v>
      </c>
      <c r="J526" s="8">
        <v>0</v>
      </c>
      <c r="K526" s="73">
        <v>3233867</v>
      </c>
      <c r="L526" s="9" t="e">
        <f t="shared" si="17"/>
        <v>#DIV/0!</v>
      </c>
    </row>
    <row r="527" spans="1:14" ht="17.100000000000001" customHeight="1">
      <c r="A527" s="25" t="s">
        <v>93</v>
      </c>
      <c r="B527" s="25" t="s">
        <v>43</v>
      </c>
      <c r="C527" s="25" t="s">
        <v>22</v>
      </c>
      <c r="D527" s="25" t="s">
        <v>330</v>
      </c>
      <c r="E527" s="25" t="s">
        <v>372</v>
      </c>
      <c r="F527" s="25" t="s">
        <v>263</v>
      </c>
      <c r="G527" s="1" t="s">
        <v>373</v>
      </c>
      <c r="H527" s="8">
        <v>1022500</v>
      </c>
      <c r="I527" s="9">
        <f t="shared" si="16"/>
        <v>1.2771022004889976</v>
      </c>
      <c r="J527" s="8">
        <v>2328337</v>
      </c>
      <c r="K527" s="8">
        <v>0</v>
      </c>
      <c r="L527" s="43">
        <f t="shared" si="17"/>
        <v>-1</v>
      </c>
    </row>
    <row r="528" spans="1:14" ht="17.100000000000001" customHeight="1">
      <c r="A528" s="25" t="s">
        <v>93</v>
      </c>
      <c r="B528" s="25" t="s">
        <v>43</v>
      </c>
      <c r="C528" s="25" t="s">
        <v>22</v>
      </c>
      <c r="D528" s="25" t="s">
        <v>330</v>
      </c>
      <c r="E528" s="25" t="s">
        <v>374</v>
      </c>
      <c r="F528" s="25" t="s">
        <v>263</v>
      </c>
      <c r="G528" s="1" t="s">
        <v>375</v>
      </c>
      <c r="H528" s="8">
        <v>35000</v>
      </c>
      <c r="I528" s="9">
        <f t="shared" si="16"/>
        <v>0</v>
      </c>
      <c r="J528" s="8">
        <v>35000</v>
      </c>
      <c r="K528" s="8">
        <v>35000</v>
      </c>
      <c r="L528" s="9">
        <f t="shared" si="17"/>
        <v>0</v>
      </c>
    </row>
    <row r="529" spans="1:13" ht="17.100000000000001" customHeight="1">
      <c r="A529" s="29" t="s">
        <v>376</v>
      </c>
      <c r="B529" s="29" t="s">
        <v>21</v>
      </c>
      <c r="C529" s="29" t="s">
        <v>22</v>
      </c>
      <c r="D529" s="29" t="s">
        <v>330</v>
      </c>
      <c r="E529" s="29" t="s">
        <v>24</v>
      </c>
      <c r="F529" s="29" t="s">
        <v>21</v>
      </c>
      <c r="G529" s="57" t="s">
        <v>377</v>
      </c>
      <c r="H529" s="31">
        <f>SUM(H530:H533)</f>
        <v>2323000</v>
      </c>
      <c r="I529" s="9">
        <f t="shared" si="16"/>
        <v>0.30133448127421436</v>
      </c>
      <c r="J529" s="31">
        <f>SUM(J530:J533)</f>
        <v>3023000</v>
      </c>
      <c r="K529" s="31">
        <f>SUM(K530:K533)</f>
        <v>3023000</v>
      </c>
      <c r="L529" s="9">
        <f t="shared" si="17"/>
        <v>0</v>
      </c>
      <c r="M529" s="74" t="s">
        <v>378</v>
      </c>
    </row>
    <row r="530" spans="1:13" ht="17.100000000000001" customHeight="1">
      <c r="A530" s="29" t="s">
        <v>376</v>
      </c>
      <c r="B530" s="29" t="s">
        <v>102</v>
      </c>
      <c r="C530" s="29" t="s">
        <v>22</v>
      </c>
      <c r="D530" s="29" t="s">
        <v>330</v>
      </c>
      <c r="E530" s="29" t="s">
        <v>28</v>
      </c>
      <c r="F530" s="29" t="s">
        <v>379</v>
      </c>
      <c r="G530" s="10" t="s">
        <v>256</v>
      </c>
      <c r="H530" s="31">
        <v>515250</v>
      </c>
      <c r="I530" s="9">
        <f t="shared" si="16"/>
        <v>0</v>
      </c>
      <c r="J530" s="31">
        <v>515250</v>
      </c>
      <c r="K530" s="31">
        <v>515250</v>
      </c>
      <c r="L530" s="9">
        <f t="shared" si="17"/>
        <v>0</v>
      </c>
    </row>
    <row r="531" spans="1:13" ht="17.100000000000001" customHeight="1">
      <c r="A531" s="25" t="s">
        <v>376</v>
      </c>
      <c r="B531" s="25" t="s">
        <v>102</v>
      </c>
      <c r="C531" s="25" t="s">
        <v>22</v>
      </c>
      <c r="D531" s="25" t="s">
        <v>330</v>
      </c>
      <c r="E531" s="25" t="s">
        <v>28</v>
      </c>
      <c r="F531" s="25" t="s">
        <v>54</v>
      </c>
      <c r="G531" s="1" t="s">
        <v>114</v>
      </c>
      <c r="H531" s="8">
        <v>75750</v>
      </c>
      <c r="I531" s="9">
        <f t="shared" si="16"/>
        <v>0</v>
      </c>
      <c r="J531" s="8">
        <v>75750</v>
      </c>
      <c r="K531" s="8">
        <v>75750</v>
      </c>
      <c r="L531" s="9">
        <f t="shared" si="17"/>
        <v>0</v>
      </c>
    </row>
    <row r="532" spans="1:13" ht="17.100000000000001" customHeight="1">
      <c r="A532" s="25" t="s">
        <v>376</v>
      </c>
      <c r="B532" s="25" t="s">
        <v>102</v>
      </c>
      <c r="C532" s="25" t="s">
        <v>22</v>
      </c>
      <c r="D532" s="25" t="s">
        <v>330</v>
      </c>
      <c r="E532" s="25" t="s">
        <v>28</v>
      </c>
      <c r="F532" s="25" t="s">
        <v>102</v>
      </c>
      <c r="G532" s="1" t="s">
        <v>380</v>
      </c>
      <c r="H532" s="8">
        <v>195700</v>
      </c>
      <c r="I532" s="9">
        <f t="shared" si="16"/>
        <v>0</v>
      </c>
      <c r="J532" s="8">
        <v>195700</v>
      </c>
      <c r="K532" s="8">
        <v>195700</v>
      </c>
      <c r="L532" s="9">
        <f t="shared" si="17"/>
        <v>0</v>
      </c>
    </row>
    <row r="533" spans="1:13" ht="17.100000000000001" customHeight="1">
      <c r="A533" s="25" t="s">
        <v>376</v>
      </c>
      <c r="B533" s="25" t="s">
        <v>102</v>
      </c>
      <c r="C533" s="25" t="s">
        <v>22</v>
      </c>
      <c r="D533" s="25" t="s">
        <v>330</v>
      </c>
      <c r="E533" s="25" t="s">
        <v>28</v>
      </c>
      <c r="F533" s="25" t="s">
        <v>381</v>
      </c>
      <c r="G533" s="1" t="s">
        <v>116</v>
      </c>
      <c r="H533" s="8">
        <v>1536300</v>
      </c>
      <c r="I533" s="9">
        <f t="shared" si="16"/>
        <v>0.45564017444509536</v>
      </c>
      <c r="J533" s="8">
        <v>2236300</v>
      </c>
      <c r="K533" s="8">
        <v>2236300</v>
      </c>
      <c r="L533" s="9">
        <f t="shared" si="17"/>
        <v>0</v>
      </c>
      <c r="M533" s="1" t="s">
        <v>382</v>
      </c>
    </row>
    <row r="534" spans="1:13" ht="17.100000000000001" customHeight="1">
      <c r="A534" s="64" t="s">
        <v>383</v>
      </c>
      <c r="B534" s="64" t="s">
        <v>21</v>
      </c>
      <c r="C534" s="64" t="s">
        <v>22</v>
      </c>
      <c r="D534" s="64" t="s">
        <v>384</v>
      </c>
      <c r="E534" s="64" t="s">
        <v>24</v>
      </c>
      <c r="F534" s="64" t="s">
        <v>21</v>
      </c>
      <c r="G534" s="65" t="s">
        <v>385</v>
      </c>
      <c r="H534" s="66">
        <f>+H535</f>
        <v>0</v>
      </c>
      <c r="I534" s="9" t="e">
        <f t="shared" si="16"/>
        <v>#DIV/0!</v>
      </c>
      <c r="J534" s="66">
        <f>+J535</f>
        <v>328028</v>
      </c>
      <c r="K534" s="66">
        <f>+K535</f>
        <v>328028</v>
      </c>
      <c r="L534" s="9">
        <f t="shared" si="17"/>
        <v>0</v>
      </c>
    </row>
    <row r="535" spans="1:13" ht="17.100000000000001" customHeight="1">
      <c r="A535" s="25" t="s">
        <v>383</v>
      </c>
      <c r="B535" s="25" t="s">
        <v>102</v>
      </c>
      <c r="C535" s="25" t="s">
        <v>22</v>
      </c>
      <c r="D535" s="25" t="s">
        <v>384</v>
      </c>
      <c r="E535" s="25" t="s">
        <v>386</v>
      </c>
      <c r="F535" s="25" t="s">
        <v>155</v>
      </c>
      <c r="G535" s="1" t="s">
        <v>387</v>
      </c>
      <c r="H535" s="8">
        <v>0</v>
      </c>
      <c r="I535" s="9" t="e">
        <f t="shared" si="16"/>
        <v>#DIV/0!</v>
      </c>
      <c r="J535" s="8">
        <v>328028</v>
      </c>
      <c r="K535" s="8">
        <v>328028</v>
      </c>
      <c r="L535" s="9">
        <f t="shared" si="17"/>
        <v>0</v>
      </c>
    </row>
    <row r="536" spans="1:13" ht="17.100000000000001" customHeight="1">
      <c r="A536" s="29" t="s">
        <v>388</v>
      </c>
      <c r="B536" s="29" t="s">
        <v>21</v>
      </c>
      <c r="C536" s="29" t="s">
        <v>22</v>
      </c>
      <c r="D536" s="29" t="s">
        <v>330</v>
      </c>
      <c r="E536" s="29" t="s">
        <v>28</v>
      </c>
      <c r="F536" s="29" t="s">
        <v>102</v>
      </c>
      <c r="G536" s="57" t="s">
        <v>389</v>
      </c>
      <c r="H536" s="31">
        <f>+H537</f>
        <v>262500</v>
      </c>
      <c r="I536" s="9">
        <f t="shared" si="16"/>
        <v>0</v>
      </c>
      <c r="J536" s="31">
        <f>+J537</f>
        <v>262500</v>
      </c>
      <c r="K536" s="31">
        <f>+K537</f>
        <v>262500</v>
      </c>
      <c r="L536" s="9">
        <f t="shared" si="17"/>
        <v>0</v>
      </c>
    </row>
    <row r="537" spans="1:13" ht="17.100000000000001" customHeight="1">
      <c r="A537" s="29" t="s">
        <v>388</v>
      </c>
      <c r="B537" s="29" t="s">
        <v>102</v>
      </c>
      <c r="C537" s="29" t="s">
        <v>22</v>
      </c>
      <c r="D537" s="29" t="s">
        <v>330</v>
      </c>
      <c r="E537" s="29" t="s">
        <v>28</v>
      </c>
      <c r="F537" s="29" t="s">
        <v>102</v>
      </c>
      <c r="G537" s="10" t="s">
        <v>380</v>
      </c>
      <c r="H537" s="31">
        <v>262500</v>
      </c>
      <c r="I537" s="9">
        <f t="shared" si="16"/>
        <v>0</v>
      </c>
      <c r="J537" s="31">
        <v>262500</v>
      </c>
      <c r="K537" s="31">
        <v>262500</v>
      </c>
      <c r="L537" s="9">
        <f t="shared" si="17"/>
        <v>0</v>
      </c>
    </row>
    <row r="538" spans="1:13" ht="17.100000000000001" customHeight="1">
      <c r="A538" s="29" t="s">
        <v>20</v>
      </c>
      <c r="B538" s="29" t="s">
        <v>21</v>
      </c>
      <c r="C538" s="29" t="s">
        <v>22</v>
      </c>
      <c r="D538" s="29" t="s">
        <v>330</v>
      </c>
      <c r="E538" s="29" t="s">
        <v>24</v>
      </c>
      <c r="F538" s="29" t="s">
        <v>21</v>
      </c>
      <c r="G538" s="57" t="s">
        <v>33</v>
      </c>
      <c r="H538" s="31"/>
      <c r="I538" s="9" t="e">
        <f t="shared" si="16"/>
        <v>#DIV/0!</v>
      </c>
      <c r="J538" s="31"/>
      <c r="K538" s="31"/>
      <c r="L538" s="9" t="e">
        <f t="shared" si="17"/>
        <v>#DIV/0!</v>
      </c>
    </row>
    <row r="539" spans="1:13" ht="17.100000000000001" customHeight="1">
      <c r="A539" s="29" t="s">
        <v>20</v>
      </c>
      <c r="B539" s="29" t="s">
        <v>102</v>
      </c>
      <c r="C539" s="29" t="s">
        <v>22</v>
      </c>
      <c r="D539" s="29" t="s">
        <v>107</v>
      </c>
      <c r="E539" s="29" t="s">
        <v>390</v>
      </c>
      <c r="F539" s="29" t="s">
        <v>43</v>
      </c>
      <c r="G539" s="10" t="s">
        <v>391</v>
      </c>
      <c r="H539" s="31">
        <v>5000</v>
      </c>
      <c r="I539" s="9">
        <f t="shared" si="16"/>
        <v>0</v>
      </c>
      <c r="J539" s="31">
        <v>5000</v>
      </c>
      <c r="K539" s="31">
        <v>0</v>
      </c>
      <c r="L539" s="9">
        <f t="shared" si="17"/>
        <v>-1</v>
      </c>
    </row>
    <row r="540" spans="1:13" ht="17.100000000000001" customHeight="1">
      <c r="A540" s="25" t="s">
        <v>20</v>
      </c>
      <c r="B540" s="25" t="s">
        <v>102</v>
      </c>
      <c r="C540" s="25" t="s">
        <v>22</v>
      </c>
      <c r="D540" s="25" t="s">
        <v>107</v>
      </c>
      <c r="E540" s="25" t="s">
        <v>392</v>
      </c>
      <c r="F540" s="25" t="s">
        <v>43</v>
      </c>
      <c r="G540" s="1" t="s">
        <v>393</v>
      </c>
      <c r="H540" s="8">
        <v>2180800</v>
      </c>
      <c r="I540" s="9">
        <f t="shared" si="16"/>
        <v>0</v>
      </c>
      <c r="J540" s="8">
        <v>2180800</v>
      </c>
      <c r="K540" s="8">
        <v>2236591</v>
      </c>
      <c r="L540" s="9">
        <f t="shared" si="17"/>
        <v>2.5582813646368305E-2</v>
      </c>
    </row>
    <row r="541" spans="1:13" ht="17.100000000000001" customHeight="1">
      <c r="A541" s="25" t="s">
        <v>20</v>
      </c>
      <c r="B541" s="25" t="s">
        <v>102</v>
      </c>
      <c r="C541" s="25" t="s">
        <v>22</v>
      </c>
      <c r="D541" s="25" t="s">
        <v>107</v>
      </c>
      <c r="E541" s="25" t="s">
        <v>394</v>
      </c>
      <c r="F541" s="25" t="s">
        <v>43</v>
      </c>
      <c r="G541" s="1" t="s">
        <v>395</v>
      </c>
      <c r="H541" s="8">
        <v>263641</v>
      </c>
      <c r="I541" s="9">
        <f t="shared" si="16"/>
        <v>0</v>
      </c>
      <c r="J541" s="8">
        <v>263641</v>
      </c>
      <c r="K541" s="8">
        <v>205798</v>
      </c>
      <c r="L541" s="9">
        <f t="shared" si="17"/>
        <v>-0.21940062433384791</v>
      </c>
    </row>
    <row r="542" spans="1:13" ht="17.100000000000001" customHeight="1">
      <c r="A542" s="25" t="s">
        <v>20</v>
      </c>
      <c r="B542" s="25" t="s">
        <v>102</v>
      </c>
      <c r="C542" s="25" t="s">
        <v>22</v>
      </c>
      <c r="D542" s="25" t="s">
        <v>107</v>
      </c>
      <c r="E542" s="25" t="s">
        <v>193</v>
      </c>
      <c r="F542" s="25" t="s">
        <v>43</v>
      </c>
      <c r="G542" s="1" t="s">
        <v>396</v>
      </c>
      <c r="H542" s="8">
        <v>11286</v>
      </c>
      <c r="I542" s="9">
        <f t="shared" si="16"/>
        <v>0</v>
      </c>
      <c r="J542" s="8">
        <v>11286</v>
      </c>
      <c r="K542" s="8">
        <v>12051</v>
      </c>
      <c r="L542" s="9">
        <f t="shared" si="17"/>
        <v>6.778309409888357E-2</v>
      </c>
    </row>
    <row r="543" spans="1:13" ht="17.100000000000001" customHeight="1">
      <c r="A543" s="25" t="s">
        <v>20</v>
      </c>
      <c r="B543" s="25" t="s">
        <v>102</v>
      </c>
      <c r="C543" s="25" t="s">
        <v>22</v>
      </c>
      <c r="D543" s="25" t="s">
        <v>107</v>
      </c>
      <c r="E543" s="25" t="s">
        <v>397</v>
      </c>
      <c r="F543" s="25" t="s">
        <v>43</v>
      </c>
      <c r="G543" s="1" t="s">
        <v>398</v>
      </c>
      <c r="H543" s="8">
        <v>47986</v>
      </c>
      <c r="I543" s="9">
        <f t="shared" si="16"/>
        <v>0</v>
      </c>
      <c r="J543" s="8">
        <v>47986</v>
      </c>
      <c r="K543" s="8">
        <v>51510</v>
      </c>
      <c r="L543" s="9">
        <f t="shared" si="17"/>
        <v>7.3438086108448292E-2</v>
      </c>
      <c r="M543" s="14" t="s">
        <v>399</v>
      </c>
    </row>
    <row r="544" spans="1:13" ht="17.100000000000001" customHeight="1">
      <c r="A544" s="25" t="s">
        <v>20</v>
      </c>
      <c r="B544" s="25" t="s">
        <v>102</v>
      </c>
      <c r="C544" s="25" t="s">
        <v>22</v>
      </c>
      <c r="D544" s="25" t="s">
        <v>107</v>
      </c>
      <c r="E544" s="25" t="s">
        <v>397</v>
      </c>
      <c r="F544" s="25" t="s">
        <v>43</v>
      </c>
      <c r="G544" s="1" t="s">
        <v>400</v>
      </c>
      <c r="H544" s="8">
        <v>28930</v>
      </c>
      <c r="I544" s="9">
        <f t="shared" si="16"/>
        <v>0</v>
      </c>
      <c r="J544" s="8">
        <v>28930</v>
      </c>
      <c r="K544" s="8">
        <v>42500</v>
      </c>
      <c r="L544" s="9">
        <f t="shared" si="17"/>
        <v>0.46906325613549948</v>
      </c>
    </row>
    <row r="545" spans="1:13" ht="17.100000000000001" customHeight="1">
      <c r="A545" s="25" t="s">
        <v>20</v>
      </c>
      <c r="B545" s="25" t="s">
        <v>102</v>
      </c>
      <c r="C545" s="25" t="s">
        <v>22</v>
      </c>
      <c r="D545" s="25" t="s">
        <v>107</v>
      </c>
      <c r="E545" s="25" t="s">
        <v>401</v>
      </c>
      <c r="F545" s="25" t="s">
        <v>43</v>
      </c>
      <c r="G545" s="1" t="s">
        <v>402</v>
      </c>
      <c r="H545" s="8">
        <v>80000</v>
      </c>
      <c r="I545" s="9">
        <f t="shared" si="16"/>
        <v>0</v>
      </c>
      <c r="J545" s="8">
        <v>80000</v>
      </c>
      <c r="K545" s="8">
        <v>75000</v>
      </c>
      <c r="L545" s="9">
        <f t="shared" si="17"/>
        <v>-6.25E-2</v>
      </c>
    </row>
    <row r="546" spans="1:13" ht="17.100000000000001" customHeight="1">
      <c r="A546" s="25" t="s">
        <v>20</v>
      </c>
      <c r="B546" s="25" t="s">
        <v>102</v>
      </c>
      <c r="C546" s="25" t="s">
        <v>22</v>
      </c>
      <c r="D546" s="25" t="s">
        <v>117</v>
      </c>
      <c r="E546" s="25" t="s">
        <v>403</v>
      </c>
      <c r="F546" s="25" t="s">
        <v>43</v>
      </c>
      <c r="G546" s="1" t="s">
        <v>404</v>
      </c>
      <c r="H546" s="8">
        <v>352500</v>
      </c>
      <c r="I546" s="9">
        <f t="shared" si="16"/>
        <v>0</v>
      </c>
      <c r="J546" s="8">
        <v>352500</v>
      </c>
      <c r="K546" s="8">
        <v>137500</v>
      </c>
      <c r="L546" s="9">
        <f t="shared" si="17"/>
        <v>-0.60992907801418439</v>
      </c>
    </row>
    <row r="547" spans="1:13" ht="17.100000000000001" customHeight="1">
      <c r="A547" s="25" t="s">
        <v>20</v>
      </c>
      <c r="B547" s="25" t="s">
        <v>102</v>
      </c>
      <c r="C547" s="25" t="s">
        <v>22</v>
      </c>
      <c r="D547" s="25" t="s">
        <v>117</v>
      </c>
      <c r="E547" s="25" t="s">
        <v>405</v>
      </c>
      <c r="F547" s="25" t="s">
        <v>43</v>
      </c>
      <c r="G547" s="1" t="s">
        <v>406</v>
      </c>
      <c r="H547" s="8">
        <v>254523</v>
      </c>
      <c r="I547" s="9">
        <f t="shared" si="16"/>
        <v>0</v>
      </c>
      <c r="J547" s="8">
        <v>254523</v>
      </c>
      <c r="K547" s="8">
        <v>332291</v>
      </c>
      <c r="L547" s="9">
        <f t="shared" si="17"/>
        <v>0.30554409621134437</v>
      </c>
    </row>
    <row r="548" spans="1:13" ht="17.100000000000001" customHeight="1">
      <c r="A548" s="25" t="s">
        <v>20</v>
      </c>
      <c r="B548" s="25" t="s">
        <v>102</v>
      </c>
      <c r="C548" s="25" t="s">
        <v>22</v>
      </c>
      <c r="D548" s="25" t="s">
        <v>117</v>
      </c>
      <c r="E548" s="25" t="s">
        <v>407</v>
      </c>
      <c r="F548" s="25" t="s">
        <v>43</v>
      </c>
      <c r="G548" s="1" t="s">
        <v>408</v>
      </c>
      <c r="H548" s="8">
        <v>730637</v>
      </c>
      <c r="I548" s="9">
        <f t="shared" si="16"/>
        <v>0</v>
      </c>
      <c r="J548" s="8">
        <v>730637</v>
      </c>
      <c r="K548" s="8">
        <v>730637</v>
      </c>
      <c r="L548" s="9">
        <f t="shared" si="17"/>
        <v>0</v>
      </c>
    </row>
    <row r="549" spans="1:13" ht="17.100000000000001" customHeight="1">
      <c r="A549" s="25" t="s">
        <v>20</v>
      </c>
      <c r="B549" s="25" t="s">
        <v>102</v>
      </c>
      <c r="C549" s="25" t="s">
        <v>22</v>
      </c>
      <c r="D549" s="25" t="s">
        <v>126</v>
      </c>
      <c r="E549" s="25" t="s">
        <v>409</v>
      </c>
      <c r="F549" s="25" t="s">
        <v>43</v>
      </c>
      <c r="G549" s="1" t="s">
        <v>410</v>
      </c>
      <c r="H549" s="8">
        <v>57992</v>
      </c>
      <c r="I549" s="9">
        <f t="shared" si="16"/>
        <v>0</v>
      </c>
      <c r="J549" s="8">
        <v>57992</v>
      </c>
      <c r="K549" s="8">
        <v>54558</v>
      </c>
      <c r="L549" s="9">
        <f t="shared" si="17"/>
        <v>-5.9215064146778865E-2</v>
      </c>
      <c r="M549" s="14" t="s">
        <v>399</v>
      </c>
    </row>
    <row r="550" spans="1:13" ht="17.100000000000001" customHeight="1">
      <c r="A550" s="25" t="s">
        <v>20</v>
      </c>
      <c r="B550" s="25" t="s">
        <v>102</v>
      </c>
      <c r="C550" s="25" t="s">
        <v>22</v>
      </c>
      <c r="D550" s="25" t="s">
        <v>126</v>
      </c>
      <c r="E550" s="25" t="s">
        <v>411</v>
      </c>
      <c r="F550" s="25" t="s">
        <v>43</v>
      </c>
      <c r="G550" s="1" t="s">
        <v>412</v>
      </c>
      <c r="H550" s="8">
        <v>44610</v>
      </c>
      <c r="I550" s="9">
        <f t="shared" si="16"/>
        <v>0</v>
      </c>
      <c r="J550" s="8">
        <v>44610</v>
      </c>
      <c r="K550" s="8">
        <v>0</v>
      </c>
      <c r="L550" s="9">
        <f t="shared" si="17"/>
        <v>-1</v>
      </c>
      <c r="M550" s="14" t="s">
        <v>413</v>
      </c>
    </row>
    <row r="551" spans="1:13" ht="17.100000000000001" customHeight="1">
      <c r="A551" s="25" t="s">
        <v>20</v>
      </c>
      <c r="B551" s="25" t="s">
        <v>195</v>
      </c>
      <c r="C551" s="25" t="s">
        <v>22</v>
      </c>
      <c r="D551" s="25" t="s">
        <v>193</v>
      </c>
      <c r="E551" s="25" t="s">
        <v>414</v>
      </c>
      <c r="F551" s="25" t="s">
        <v>43</v>
      </c>
      <c r="G551" s="1" t="s">
        <v>415</v>
      </c>
      <c r="H551" s="8">
        <v>335000</v>
      </c>
      <c r="I551" s="9">
        <f t="shared" si="16"/>
        <v>0</v>
      </c>
      <c r="J551" s="8">
        <v>335000</v>
      </c>
      <c r="K551" s="73">
        <v>312500</v>
      </c>
      <c r="L551" s="9">
        <f t="shared" si="17"/>
        <v>-6.7164179104477612E-2</v>
      </c>
      <c r="M551" s="14" t="s">
        <v>194</v>
      </c>
    </row>
    <row r="552" spans="1:13" ht="17.100000000000001" customHeight="1">
      <c r="A552" s="25" t="s">
        <v>20</v>
      </c>
      <c r="B552" s="25" t="s">
        <v>102</v>
      </c>
      <c r="C552" s="25" t="s">
        <v>22</v>
      </c>
      <c r="D552" s="25" t="s">
        <v>218</v>
      </c>
      <c r="E552" s="25" t="s">
        <v>416</v>
      </c>
      <c r="F552" s="25" t="s">
        <v>43</v>
      </c>
      <c r="G552" s="1" t="s">
        <v>417</v>
      </c>
      <c r="H552" s="8">
        <v>67500</v>
      </c>
      <c r="I552" s="9">
        <f t="shared" si="16"/>
        <v>0</v>
      </c>
      <c r="J552" s="8">
        <v>67500</v>
      </c>
      <c r="K552" s="8">
        <v>82500</v>
      </c>
      <c r="L552" s="9">
        <f t="shared" si="17"/>
        <v>0.22222222222222221</v>
      </c>
    </row>
    <row r="553" spans="1:13" ht="17.100000000000001" customHeight="1">
      <c r="A553" s="25" t="s">
        <v>20</v>
      </c>
      <c r="B553" s="25" t="s">
        <v>102</v>
      </c>
      <c r="C553" s="25" t="s">
        <v>22</v>
      </c>
      <c r="D553" s="25" t="s">
        <v>218</v>
      </c>
      <c r="E553" s="25" t="s">
        <v>418</v>
      </c>
      <c r="F553" s="25" t="s">
        <v>43</v>
      </c>
      <c r="G553" s="1" t="s">
        <v>419</v>
      </c>
      <c r="H553" s="8">
        <v>1114734</v>
      </c>
      <c r="I553" s="9">
        <f t="shared" si="16"/>
        <v>0</v>
      </c>
      <c r="J553" s="8">
        <v>1114734</v>
      </c>
      <c r="K553" s="8">
        <v>1143482</v>
      </c>
      <c r="L553" s="9">
        <f t="shared" si="17"/>
        <v>2.5789112021343208E-2</v>
      </c>
    </row>
    <row r="554" spans="1:13" ht="17.100000000000001" customHeight="1">
      <c r="A554" s="25" t="s">
        <v>20</v>
      </c>
      <c r="B554" s="25" t="s">
        <v>102</v>
      </c>
      <c r="C554" s="25" t="s">
        <v>22</v>
      </c>
      <c r="D554" s="25" t="s">
        <v>248</v>
      </c>
      <c r="E554" s="25" t="s">
        <v>420</v>
      </c>
      <c r="F554" s="25" t="s">
        <v>43</v>
      </c>
      <c r="G554" s="1" t="s">
        <v>421</v>
      </c>
      <c r="H554" s="8">
        <v>0</v>
      </c>
      <c r="I554" s="9" t="e">
        <f t="shared" si="16"/>
        <v>#DIV/0!</v>
      </c>
      <c r="J554" s="8">
        <v>0</v>
      </c>
      <c r="K554" s="8">
        <v>36788</v>
      </c>
      <c r="L554" s="9" t="e">
        <f t="shared" si="17"/>
        <v>#DIV/0!</v>
      </c>
    </row>
    <row r="555" spans="1:13" ht="17.100000000000001" customHeight="1">
      <c r="A555" s="25" t="s">
        <v>20</v>
      </c>
      <c r="B555" s="25" t="s">
        <v>102</v>
      </c>
      <c r="C555" s="25" t="s">
        <v>22</v>
      </c>
      <c r="D555" s="25" t="s">
        <v>258</v>
      </c>
      <c r="E555" s="25" t="s">
        <v>120</v>
      </c>
      <c r="F555" s="25" t="s">
        <v>43</v>
      </c>
      <c r="G555" s="1" t="s">
        <v>422</v>
      </c>
      <c r="H555" s="8">
        <v>67500</v>
      </c>
      <c r="I555" s="9">
        <f t="shared" si="16"/>
        <v>0</v>
      </c>
      <c r="J555" s="8">
        <v>67500</v>
      </c>
      <c r="K555" s="8">
        <v>92500</v>
      </c>
      <c r="L555" s="9">
        <f t="shared" si="17"/>
        <v>0.37037037037037035</v>
      </c>
    </row>
    <row r="556" spans="1:13" ht="17.100000000000001" customHeight="1">
      <c r="A556" s="25" t="s">
        <v>20</v>
      </c>
      <c r="B556" s="25" t="s">
        <v>102</v>
      </c>
      <c r="C556" s="25" t="s">
        <v>22</v>
      </c>
      <c r="D556" s="25" t="s">
        <v>258</v>
      </c>
      <c r="E556" s="25" t="s">
        <v>423</v>
      </c>
      <c r="F556" s="25" t="s">
        <v>43</v>
      </c>
      <c r="G556" s="1" t="s">
        <v>424</v>
      </c>
      <c r="H556" s="8">
        <v>56650</v>
      </c>
      <c r="I556" s="9">
        <f t="shared" si="16"/>
        <v>0</v>
      </c>
      <c r="J556" s="8">
        <v>56650</v>
      </c>
      <c r="K556" s="8">
        <v>56680</v>
      </c>
      <c r="L556" s="9">
        <f t="shared" si="17"/>
        <v>5.2956751985878199E-4</v>
      </c>
    </row>
    <row r="557" spans="1:13" ht="17.100000000000001" customHeight="1">
      <c r="A557" s="25" t="s">
        <v>20</v>
      </c>
      <c r="B557" s="25" t="s">
        <v>102</v>
      </c>
      <c r="C557" s="25" t="s">
        <v>22</v>
      </c>
      <c r="D557" s="25" t="s">
        <v>273</v>
      </c>
      <c r="E557" s="25" t="s">
        <v>425</v>
      </c>
      <c r="F557" s="25" t="s">
        <v>43</v>
      </c>
      <c r="G557" s="1" t="s">
        <v>426</v>
      </c>
      <c r="H557" s="8">
        <v>62136</v>
      </c>
      <c r="I557" s="9">
        <f t="shared" si="16"/>
        <v>0</v>
      </c>
      <c r="J557" s="8">
        <v>62136</v>
      </c>
      <c r="K557" s="8">
        <v>64687</v>
      </c>
      <c r="L557" s="9">
        <f t="shared" si="17"/>
        <v>4.1055104931118837E-2</v>
      </c>
    </row>
    <row r="558" spans="1:13" ht="17.100000000000001" customHeight="1">
      <c r="A558" s="25" t="s">
        <v>20</v>
      </c>
      <c r="B558" s="25" t="s">
        <v>102</v>
      </c>
      <c r="C558" s="25" t="s">
        <v>22</v>
      </c>
      <c r="D558" s="25" t="s">
        <v>275</v>
      </c>
      <c r="E558" s="25" t="s">
        <v>427</v>
      </c>
      <c r="F558" s="25" t="s">
        <v>43</v>
      </c>
      <c r="G558" s="1" t="s">
        <v>428</v>
      </c>
      <c r="H558" s="8">
        <v>856227</v>
      </c>
      <c r="I558" s="9">
        <f t="shared" si="16"/>
        <v>0</v>
      </c>
      <c r="J558" s="8">
        <v>856227</v>
      </c>
      <c r="K558" s="8">
        <v>971592</v>
      </c>
      <c r="L558" s="9">
        <f t="shared" si="17"/>
        <v>0.13473646591382893</v>
      </c>
    </row>
    <row r="559" spans="1:13" ht="17.100000000000001" customHeight="1">
      <c r="A559" s="25" t="s">
        <v>20</v>
      </c>
      <c r="B559" s="25" t="s">
        <v>102</v>
      </c>
      <c r="C559" s="25" t="s">
        <v>22</v>
      </c>
      <c r="D559" s="25" t="s">
        <v>280</v>
      </c>
      <c r="E559" s="25" t="s">
        <v>429</v>
      </c>
      <c r="F559" s="25" t="s">
        <v>43</v>
      </c>
      <c r="G559" s="1" t="s">
        <v>430</v>
      </c>
      <c r="H559" s="8">
        <v>70288</v>
      </c>
      <c r="I559" s="9">
        <f t="shared" si="16"/>
        <v>0</v>
      </c>
      <c r="J559" s="8">
        <v>70288</v>
      </c>
      <c r="K559" s="8">
        <v>63000</v>
      </c>
      <c r="L559" s="19">
        <f t="shared" si="17"/>
        <v>-0.10368768495333486</v>
      </c>
      <c r="M559" s="14" t="s">
        <v>413</v>
      </c>
    </row>
    <row r="560" spans="1:13" ht="17.100000000000001" customHeight="1">
      <c r="A560" s="25" t="s">
        <v>20</v>
      </c>
      <c r="B560" s="25" t="s">
        <v>102</v>
      </c>
      <c r="C560" s="25" t="s">
        <v>22</v>
      </c>
      <c r="D560" s="25" t="s">
        <v>285</v>
      </c>
      <c r="E560" s="25" t="s">
        <v>431</v>
      </c>
      <c r="F560" s="25" t="s">
        <v>43</v>
      </c>
      <c r="G560" s="1" t="s">
        <v>432</v>
      </c>
      <c r="H560" s="8">
        <v>6500</v>
      </c>
      <c r="I560" s="9">
        <f t="shared" si="16"/>
        <v>0</v>
      </c>
      <c r="J560" s="8">
        <v>6500</v>
      </c>
      <c r="K560" s="8">
        <v>6500</v>
      </c>
      <c r="L560" s="9">
        <f t="shared" si="17"/>
        <v>0</v>
      </c>
    </row>
    <row r="561" spans="1:13" ht="17.100000000000001" customHeight="1">
      <c r="A561" s="25" t="s">
        <v>20</v>
      </c>
      <c r="B561" s="25" t="s">
        <v>102</v>
      </c>
      <c r="C561" s="25" t="s">
        <v>22</v>
      </c>
      <c r="D561" s="25" t="s">
        <v>285</v>
      </c>
      <c r="E561" s="25" t="s">
        <v>433</v>
      </c>
      <c r="F561" s="25" t="s">
        <v>43</v>
      </c>
      <c r="G561" s="1" t="s">
        <v>434</v>
      </c>
      <c r="H561" s="8">
        <v>1345170</v>
      </c>
      <c r="I561" s="9">
        <f t="shared" si="16"/>
        <v>0</v>
      </c>
      <c r="J561" s="8">
        <v>1345170</v>
      </c>
      <c r="K561" s="8">
        <v>1399965</v>
      </c>
      <c r="L561" s="9">
        <f t="shared" si="17"/>
        <v>4.0734628336938826E-2</v>
      </c>
    </row>
    <row r="562" spans="1:13" ht="17.100000000000001" customHeight="1">
      <c r="A562" s="25" t="s">
        <v>20</v>
      </c>
      <c r="B562" s="25" t="s">
        <v>102</v>
      </c>
      <c r="C562" s="25" t="s">
        <v>22</v>
      </c>
      <c r="D562" s="25" t="s">
        <v>317</v>
      </c>
      <c r="E562" s="25" t="s">
        <v>435</v>
      </c>
      <c r="F562" s="25" t="s">
        <v>43</v>
      </c>
      <c r="G562" s="1" t="s">
        <v>436</v>
      </c>
      <c r="H562" s="8">
        <v>440792</v>
      </c>
      <c r="I562" s="9">
        <f t="shared" si="16"/>
        <v>0</v>
      </c>
      <c r="J562" s="8">
        <v>440792</v>
      </c>
      <c r="K562" s="8">
        <v>440792</v>
      </c>
      <c r="L562" s="9">
        <f t="shared" si="17"/>
        <v>0</v>
      </c>
      <c r="M562" s="14" t="s">
        <v>413</v>
      </c>
    </row>
    <row r="563" spans="1:13" ht="17.100000000000001" customHeight="1">
      <c r="A563" s="25" t="s">
        <v>20</v>
      </c>
      <c r="B563" s="25" t="s">
        <v>102</v>
      </c>
      <c r="C563" s="25" t="s">
        <v>22</v>
      </c>
      <c r="D563" s="25" t="s">
        <v>321</v>
      </c>
      <c r="E563" s="25" t="s">
        <v>437</v>
      </c>
      <c r="F563" s="25" t="s">
        <v>43</v>
      </c>
      <c r="G563" s="1" t="s">
        <v>438</v>
      </c>
      <c r="H563" s="8">
        <v>88589</v>
      </c>
      <c r="I563" s="9">
        <f t="shared" si="16"/>
        <v>0</v>
      </c>
      <c r="J563" s="8">
        <v>88589</v>
      </c>
      <c r="K563" s="8">
        <v>88589</v>
      </c>
      <c r="L563" s="9">
        <f t="shared" si="17"/>
        <v>0</v>
      </c>
      <c r="M563" s="14" t="s">
        <v>413</v>
      </c>
    </row>
    <row r="564" spans="1:13" ht="17.100000000000001" customHeight="1">
      <c r="A564" s="25" t="s">
        <v>20</v>
      </c>
      <c r="B564" s="25" t="s">
        <v>102</v>
      </c>
      <c r="C564" s="25" t="s">
        <v>22</v>
      </c>
      <c r="D564" s="25" t="s">
        <v>323</v>
      </c>
      <c r="E564" s="25" t="s">
        <v>439</v>
      </c>
      <c r="F564" s="25" t="s">
        <v>43</v>
      </c>
      <c r="G564" s="1" t="s">
        <v>440</v>
      </c>
      <c r="H564" s="8">
        <v>43263</v>
      </c>
      <c r="I564" s="9">
        <f t="shared" si="16"/>
        <v>0</v>
      </c>
      <c r="J564" s="8">
        <v>43263</v>
      </c>
      <c r="K564" s="8">
        <v>62855</v>
      </c>
      <c r="L564" s="9">
        <f t="shared" si="17"/>
        <v>0.45285810045535446</v>
      </c>
      <c r="M564" s="14" t="s">
        <v>413</v>
      </c>
    </row>
    <row r="565" spans="1:13" ht="17.100000000000001" customHeight="1">
      <c r="A565" s="25" t="s">
        <v>20</v>
      </c>
      <c r="B565" s="25" t="s">
        <v>102</v>
      </c>
      <c r="C565" s="25" t="s">
        <v>22</v>
      </c>
      <c r="D565" s="25" t="s">
        <v>326</v>
      </c>
      <c r="E565" s="25" t="s">
        <v>407</v>
      </c>
      <c r="F565" s="25" t="s">
        <v>43</v>
      </c>
      <c r="G565" s="1" t="s">
        <v>441</v>
      </c>
      <c r="H565" s="8">
        <v>35070</v>
      </c>
      <c r="I565" s="9">
        <f t="shared" si="16"/>
        <v>0</v>
      </c>
      <c r="J565" s="8">
        <v>35070</v>
      </c>
      <c r="K565" s="8">
        <v>35070</v>
      </c>
      <c r="L565" s="9">
        <f t="shared" si="17"/>
        <v>0</v>
      </c>
      <c r="M565" s="14" t="s">
        <v>413</v>
      </c>
    </row>
    <row r="566" spans="1:13" ht="17.100000000000001" customHeight="1">
      <c r="A566" s="25" t="s">
        <v>20</v>
      </c>
      <c r="B566" s="25" t="s">
        <v>102</v>
      </c>
      <c r="C566" s="25" t="s">
        <v>22</v>
      </c>
      <c r="D566" s="25" t="s">
        <v>328</v>
      </c>
      <c r="E566" s="25" t="s">
        <v>442</v>
      </c>
      <c r="F566" s="25" t="s">
        <v>43</v>
      </c>
      <c r="G566" s="1" t="s">
        <v>443</v>
      </c>
      <c r="H566" s="8">
        <v>996702</v>
      </c>
      <c r="I566" s="9">
        <f t="shared" si="16"/>
        <v>0</v>
      </c>
      <c r="J566" s="8">
        <v>996702</v>
      </c>
      <c r="K566" s="8">
        <v>996702</v>
      </c>
      <c r="L566" s="9">
        <f t="shared" si="17"/>
        <v>0</v>
      </c>
      <c r="M566" s="14" t="s">
        <v>413</v>
      </c>
    </row>
    <row r="567" spans="1:13" ht="17.100000000000001" customHeight="1">
      <c r="A567" s="25" t="s">
        <v>340</v>
      </c>
      <c r="B567" s="25" t="s">
        <v>102</v>
      </c>
      <c r="C567" s="25" t="s">
        <v>22</v>
      </c>
      <c r="D567" s="25" t="s">
        <v>341</v>
      </c>
      <c r="E567" s="25" t="s">
        <v>126</v>
      </c>
      <c r="F567" s="25" t="s">
        <v>43</v>
      </c>
      <c r="G567" s="1" t="s">
        <v>444</v>
      </c>
      <c r="H567" s="8">
        <v>732500</v>
      </c>
      <c r="I567" s="9">
        <f t="shared" si="16"/>
        <v>0.13651877133105803</v>
      </c>
      <c r="J567" s="8">
        <v>832500</v>
      </c>
      <c r="K567" s="8">
        <v>904500</v>
      </c>
      <c r="L567" s="9">
        <f t="shared" si="17"/>
        <v>8.6486486486486491E-2</v>
      </c>
    </row>
    <row r="568" spans="1:13" ht="17.100000000000001" customHeight="1">
      <c r="A568" s="25" t="s">
        <v>340</v>
      </c>
      <c r="B568" s="25" t="s">
        <v>102</v>
      </c>
      <c r="C568" s="25" t="s">
        <v>22</v>
      </c>
      <c r="D568" s="25" t="s">
        <v>341</v>
      </c>
      <c r="E568" s="25" t="s">
        <v>445</v>
      </c>
      <c r="F568" s="25" t="s">
        <v>43</v>
      </c>
      <c r="G568" s="1" t="s">
        <v>446</v>
      </c>
      <c r="H568" s="8">
        <v>527500</v>
      </c>
      <c r="I568" s="9">
        <f t="shared" si="16"/>
        <v>0</v>
      </c>
      <c r="J568" s="8">
        <v>527500</v>
      </c>
      <c r="K568" s="8">
        <v>475250</v>
      </c>
      <c r="L568" s="9">
        <f t="shared" si="17"/>
        <v>-9.9052132701421797E-2</v>
      </c>
    </row>
    <row r="569" spans="1:13" ht="17.100000000000001" customHeight="1">
      <c r="A569" s="25" t="s">
        <v>340</v>
      </c>
      <c r="B569" s="25" t="s">
        <v>102</v>
      </c>
      <c r="C569" s="25" t="s">
        <v>22</v>
      </c>
      <c r="D569" s="25" t="s">
        <v>341</v>
      </c>
      <c r="E569" s="25" t="s">
        <v>447</v>
      </c>
      <c r="F569" s="25" t="s">
        <v>43</v>
      </c>
      <c r="G569" s="1" t="s">
        <v>448</v>
      </c>
      <c r="H569" s="8">
        <v>162250</v>
      </c>
      <c r="I569" s="9">
        <f t="shared" si="16"/>
        <v>0</v>
      </c>
      <c r="J569" s="8">
        <v>162250</v>
      </c>
      <c r="K569" s="8">
        <v>162500</v>
      </c>
      <c r="L569" s="9">
        <f t="shared" si="17"/>
        <v>1.5408320493066256E-3</v>
      </c>
      <c r="M569" s="14" t="s">
        <v>413</v>
      </c>
    </row>
    <row r="570" spans="1:13" ht="17.100000000000001" customHeight="1">
      <c r="A570" s="25" t="s">
        <v>340</v>
      </c>
      <c r="B570" s="25" t="s">
        <v>102</v>
      </c>
      <c r="C570" s="25" t="s">
        <v>22</v>
      </c>
      <c r="D570" s="25" t="s">
        <v>341</v>
      </c>
      <c r="E570" s="25" t="s">
        <v>449</v>
      </c>
      <c r="F570" s="25" t="s">
        <v>43</v>
      </c>
      <c r="G570" s="1" t="s">
        <v>450</v>
      </c>
      <c r="H570" s="8">
        <v>1375750</v>
      </c>
      <c r="I570" s="9">
        <f t="shared" si="16"/>
        <v>3.1543521715427951E-2</v>
      </c>
      <c r="J570" s="8">
        <v>1419146</v>
      </c>
      <c r="K570" s="8">
        <v>1425000</v>
      </c>
      <c r="L570" s="9">
        <f t="shared" si="17"/>
        <v>4.1250160307678002E-3</v>
      </c>
      <c r="M570" s="14" t="s">
        <v>413</v>
      </c>
    </row>
    <row r="571" spans="1:13" ht="17.100000000000001" customHeight="1">
      <c r="A571" s="25" t="s">
        <v>20</v>
      </c>
      <c r="B571" s="25" t="s">
        <v>102</v>
      </c>
      <c r="C571" s="25" t="s">
        <v>22</v>
      </c>
      <c r="D571" s="25" t="s">
        <v>330</v>
      </c>
      <c r="E571" s="25" t="s">
        <v>451</v>
      </c>
      <c r="F571" s="25" t="s">
        <v>43</v>
      </c>
      <c r="G571" s="1" t="s">
        <v>452</v>
      </c>
      <c r="H571" s="8">
        <v>8813284</v>
      </c>
      <c r="I571" s="9">
        <f t="shared" si="16"/>
        <v>0.14481571228159673</v>
      </c>
      <c r="J571" s="8">
        <v>10089586</v>
      </c>
      <c r="K571" s="8">
        <v>10185244</v>
      </c>
      <c r="L571" s="9">
        <f t="shared" si="17"/>
        <v>9.480864725272176E-3</v>
      </c>
    </row>
    <row r="572" spans="1:13" ht="17.100000000000001" customHeight="1">
      <c r="A572" s="25" t="s">
        <v>20</v>
      </c>
      <c r="B572" s="25" t="s">
        <v>102</v>
      </c>
      <c r="C572" s="25" t="s">
        <v>22</v>
      </c>
      <c r="D572" s="25" t="s">
        <v>330</v>
      </c>
      <c r="E572" s="25" t="s">
        <v>453</v>
      </c>
      <c r="F572" s="25" t="s">
        <v>43</v>
      </c>
      <c r="G572" s="1" t="s">
        <v>454</v>
      </c>
      <c r="H572" s="8">
        <v>12210870</v>
      </c>
      <c r="I572" s="9">
        <f t="shared" si="16"/>
        <v>0</v>
      </c>
      <c r="J572" s="8">
        <v>12210870</v>
      </c>
      <c r="K572" s="8">
        <v>13316932</v>
      </c>
      <c r="L572" s="75">
        <f t="shared" si="17"/>
        <v>9.0580114275231827E-2</v>
      </c>
    </row>
    <row r="573" spans="1:13" ht="17.100000000000001" customHeight="1">
      <c r="A573" s="25" t="s">
        <v>20</v>
      </c>
      <c r="B573" s="25" t="s">
        <v>102</v>
      </c>
      <c r="C573" s="25" t="s">
        <v>22</v>
      </c>
      <c r="D573" s="25" t="s">
        <v>330</v>
      </c>
      <c r="E573" s="25" t="s">
        <v>455</v>
      </c>
      <c r="F573" s="25" t="s">
        <v>43</v>
      </c>
      <c r="G573" s="1" t="s">
        <v>456</v>
      </c>
      <c r="H573" s="8">
        <v>9109450</v>
      </c>
      <c r="I573" s="9">
        <f t="shared" si="16"/>
        <v>5.2239268012887717E-2</v>
      </c>
      <c r="J573" s="8">
        <v>9585321</v>
      </c>
      <c r="K573" s="8">
        <v>10658878</v>
      </c>
      <c r="L573" s="75">
        <f t="shared" si="17"/>
        <v>0.11200010933384495</v>
      </c>
    </row>
    <row r="574" spans="1:13" ht="17.100000000000001" customHeight="1">
      <c r="A574" s="25" t="s">
        <v>20</v>
      </c>
      <c r="B574" s="25" t="s">
        <v>102</v>
      </c>
      <c r="C574" s="25" t="s">
        <v>22</v>
      </c>
      <c r="D574" s="25" t="s">
        <v>330</v>
      </c>
      <c r="E574" s="25" t="s">
        <v>457</v>
      </c>
      <c r="F574" s="25" t="s">
        <v>43</v>
      </c>
      <c r="G574" s="1" t="s">
        <v>458</v>
      </c>
      <c r="H574" s="8">
        <v>9750</v>
      </c>
      <c r="I574" s="9">
        <f t="shared" si="16"/>
        <v>0</v>
      </c>
      <c r="J574" s="8">
        <v>9750</v>
      </c>
      <c r="K574" s="8">
        <v>12750</v>
      </c>
      <c r="L574" s="9">
        <f t="shared" si="17"/>
        <v>0.30769230769230771</v>
      </c>
    </row>
    <row r="575" spans="1:13" ht="17.100000000000001" customHeight="1">
      <c r="A575" s="25" t="s">
        <v>20</v>
      </c>
      <c r="B575" s="25" t="s">
        <v>102</v>
      </c>
      <c r="C575" s="25" t="s">
        <v>22</v>
      </c>
      <c r="D575" s="25" t="s">
        <v>330</v>
      </c>
      <c r="E575" s="25" t="s">
        <v>459</v>
      </c>
      <c r="F575" s="25" t="s">
        <v>43</v>
      </c>
      <c r="G575" s="1" t="s">
        <v>460</v>
      </c>
      <c r="H575" s="8">
        <v>425000</v>
      </c>
      <c r="I575" s="9">
        <f t="shared" si="16"/>
        <v>0</v>
      </c>
      <c r="J575" s="8">
        <v>425000</v>
      </c>
      <c r="K575" s="8">
        <v>775250</v>
      </c>
      <c r="L575" s="44">
        <f t="shared" si="17"/>
        <v>0.82411764705882351</v>
      </c>
    </row>
    <row r="576" spans="1:13" ht="17.100000000000001" customHeight="1">
      <c r="A576" s="25" t="s">
        <v>20</v>
      </c>
      <c r="B576" s="25" t="s">
        <v>102</v>
      </c>
      <c r="C576" s="25" t="s">
        <v>22</v>
      </c>
      <c r="D576" s="25" t="s">
        <v>330</v>
      </c>
      <c r="E576" s="25" t="s">
        <v>390</v>
      </c>
      <c r="F576" s="25" t="s">
        <v>43</v>
      </c>
      <c r="G576" s="1" t="s">
        <v>156</v>
      </c>
      <c r="H576" s="8">
        <v>276500</v>
      </c>
      <c r="I576" s="9">
        <f t="shared" si="16"/>
        <v>0.123750452079566</v>
      </c>
      <c r="J576" s="8">
        <v>310717</v>
      </c>
      <c r="K576" s="8">
        <v>375000</v>
      </c>
      <c r="L576" s="9">
        <f t="shared" si="17"/>
        <v>0.20688600881187705</v>
      </c>
    </row>
    <row r="577" spans="1:12" ht="17.100000000000001" customHeight="1">
      <c r="A577" s="25" t="s">
        <v>20</v>
      </c>
      <c r="B577" s="25" t="s">
        <v>102</v>
      </c>
      <c r="C577" s="25" t="s">
        <v>22</v>
      </c>
      <c r="D577" s="25" t="s">
        <v>330</v>
      </c>
      <c r="E577" s="25" t="s">
        <v>461</v>
      </c>
      <c r="F577" s="25" t="s">
        <v>43</v>
      </c>
      <c r="G577" s="1" t="s">
        <v>462</v>
      </c>
      <c r="H577" s="8">
        <v>14125006</v>
      </c>
      <c r="I577" s="9">
        <f t="shared" si="16"/>
        <v>0</v>
      </c>
      <c r="J577" s="8">
        <v>14125006</v>
      </c>
      <c r="K577" s="8">
        <v>14495902</v>
      </c>
      <c r="L577" s="9">
        <f t="shared" si="17"/>
        <v>2.6258112739916711E-2</v>
      </c>
    </row>
    <row r="578" spans="1:12" ht="17.100000000000001" customHeight="1">
      <c r="A578" s="25" t="s">
        <v>20</v>
      </c>
      <c r="B578" s="25" t="s">
        <v>102</v>
      </c>
      <c r="C578" s="25" t="s">
        <v>22</v>
      </c>
      <c r="D578" s="25" t="s">
        <v>330</v>
      </c>
      <c r="E578" s="25" t="s">
        <v>463</v>
      </c>
      <c r="F578" s="25" t="s">
        <v>43</v>
      </c>
      <c r="G578" s="1" t="s">
        <v>464</v>
      </c>
      <c r="H578" s="8">
        <v>-1450</v>
      </c>
      <c r="I578" s="9">
        <f t="shared" si="16"/>
        <v>0</v>
      </c>
      <c r="J578" s="8">
        <v>-1450</v>
      </c>
      <c r="K578" s="8">
        <v>-14294</v>
      </c>
      <c r="L578" s="9">
        <f t="shared" si="17"/>
        <v>8.8579310344827586</v>
      </c>
    </row>
    <row r="579" spans="1:12" ht="17.100000000000001" customHeight="1">
      <c r="A579" s="25" t="s">
        <v>20</v>
      </c>
      <c r="B579" s="25" t="s">
        <v>102</v>
      </c>
      <c r="C579" s="25" t="s">
        <v>22</v>
      </c>
      <c r="D579" s="25" t="s">
        <v>330</v>
      </c>
      <c r="E579" s="25" t="s">
        <v>465</v>
      </c>
      <c r="F579" s="25" t="s">
        <v>43</v>
      </c>
      <c r="G579" s="1" t="s">
        <v>466</v>
      </c>
      <c r="H579" s="8">
        <v>2323213</v>
      </c>
      <c r="I579" s="9">
        <f t="shared" si="16"/>
        <v>0</v>
      </c>
      <c r="J579" s="8">
        <v>2323213</v>
      </c>
      <c r="K579" s="8">
        <v>2490106</v>
      </c>
      <c r="L579" s="9">
        <f t="shared" si="17"/>
        <v>7.1837149671597045E-2</v>
      </c>
    </row>
    <row r="580" spans="1:12" ht="17.100000000000001" customHeight="1">
      <c r="A580" s="25" t="s">
        <v>20</v>
      </c>
      <c r="B580" s="25" t="s">
        <v>102</v>
      </c>
      <c r="C580" s="25" t="s">
        <v>22</v>
      </c>
      <c r="D580" s="25" t="s">
        <v>330</v>
      </c>
      <c r="E580" s="25" t="s">
        <v>392</v>
      </c>
      <c r="F580" s="25" t="s">
        <v>43</v>
      </c>
      <c r="G580" s="1" t="s">
        <v>467</v>
      </c>
      <c r="H580" s="8">
        <v>13580</v>
      </c>
      <c r="I580" s="9">
        <f t="shared" si="16"/>
        <v>0</v>
      </c>
      <c r="J580" s="8">
        <v>13580</v>
      </c>
      <c r="K580" s="8">
        <v>14128</v>
      </c>
      <c r="L580" s="9">
        <f t="shared" si="17"/>
        <v>4.0353460972017675E-2</v>
      </c>
    </row>
    <row r="581" spans="1:12" ht="17.100000000000001" customHeight="1">
      <c r="A581" s="25" t="s">
        <v>20</v>
      </c>
      <c r="B581" s="25" t="s">
        <v>102</v>
      </c>
      <c r="C581" s="25" t="s">
        <v>22</v>
      </c>
      <c r="D581" s="25" t="s">
        <v>330</v>
      </c>
      <c r="E581" s="25" t="s">
        <v>468</v>
      </c>
      <c r="F581" s="25" t="s">
        <v>43</v>
      </c>
      <c r="G581" s="1" t="s">
        <v>469</v>
      </c>
      <c r="H581" s="8">
        <v>1496886</v>
      </c>
      <c r="I581" s="9">
        <f t="shared" si="16"/>
        <v>0</v>
      </c>
      <c r="J581" s="8">
        <v>1496886</v>
      </c>
      <c r="K581" s="8">
        <v>1608472</v>
      </c>
      <c r="L581" s="9">
        <f t="shared" si="17"/>
        <v>7.4545422964741467E-2</v>
      </c>
    </row>
    <row r="582" spans="1:12" ht="17.100000000000001" customHeight="1">
      <c r="A582" s="25" t="s">
        <v>20</v>
      </c>
      <c r="B582" s="25" t="s">
        <v>102</v>
      </c>
      <c r="C582" s="25" t="s">
        <v>22</v>
      </c>
      <c r="D582" s="25" t="s">
        <v>330</v>
      </c>
      <c r="E582" s="25" t="s">
        <v>470</v>
      </c>
      <c r="F582" s="25" t="s">
        <v>43</v>
      </c>
      <c r="G582" s="1" t="s">
        <v>471</v>
      </c>
      <c r="H582" s="8">
        <v>197064</v>
      </c>
      <c r="I582" s="9">
        <f t="shared" si="16"/>
        <v>0</v>
      </c>
      <c r="J582" s="8">
        <v>197064</v>
      </c>
      <c r="K582" s="8">
        <v>219914</v>
      </c>
      <c r="L582" s="9">
        <f t="shared" si="17"/>
        <v>0.11595217797263833</v>
      </c>
    </row>
    <row r="583" spans="1:12" ht="17.100000000000001" customHeight="1">
      <c r="A583" s="25" t="s">
        <v>20</v>
      </c>
      <c r="B583" s="25" t="s">
        <v>102</v>
      </c>
      <c r="C583" s="25" t="s">
        <v>22</v>
      </c>
      <c r="D583" s="25" t="s">
        <v>330</v>
      </c>
      <c r="E583" s="25" t="s">
        <v>409</v>
      </c>
      <c r="F583" s="25" t="s">
        <v>43</v>
      </c>
      <c r="G583" s="1" t="s">
        <v>472</v>
      </c>
      <c r="H583" s="8">
        <v>61000</v>
      </c>
      <c r="I583" s="9">
        <f t="shared" si="16"/>
        <v>0</v>
      </c>
      <c r="J583" s="8">
        <v>61000</v>
      </c>
      <c r="K583" s="8">
        <v>61000</v>
      </c>
      <c r="L583" s="9">
        <f t="shared" si="17"/>
        <v>0</v>
      </c>
    </row>
    <row r="584" spans="1:12" ht="17.100000000000001" customHeight="1">
      <c r="A584" s="25" t="s">
        <v>20</v>
      </c>
      <c r="B584" s="25" t="s">
        <v>102</v>
      </c>
      <c r="C584" s="25" t="s">
        <v>22</v>
      </c>
      <c r="D584" s="25" t="s">
        <v>330</v>
      </c>
      <c r="E584" s="25" t="s">
        <v>473</v>
      </c>
      <c r="F584" s="25" t="s">
        <v>43</v>
      </c>
      <c r="G584" s="1" t="s">
        <v>262</v>
      </c>
      <c r="H584" s="8">
        <v>163591</v>
      </c>
      <c r="I584" s="9">
        <f t="shared" ref="I584:I647" si="18">(J584-H584)/H584</f>
        <v>0</v>
      </c>
      <c r="J584" s="8">
        <v>163591</v>
      </c>
      <c r="K584" s="8">
        <v>168142</v>
      </c>
      <c r="L584" s="9">
        <f t="shared" ref="L584:L647" si="19">(K584-J584)/J584</f>
        <v>2.7819378816683071E-2</v>
      </c>
    </row>
    <row r="585" spans="1:12" ht="17.100000000000001" customHeight="1">
      <c r="A585" s="25" t="s">
        <v>20</v>
      </c>
      <c r="B585" s="25" t="s">
        <v>102</v>
      </c>
      <c r="C585" s="25" t="s">
        <v>22</v>
      </c>
      <c r="D585" s="25" t="s">
        <v>330</v>
      </c>
      <c r="E585" s="25" t="s">
        <v>474</v>
      </c>
      <c r="F585" s="25" t="s">
        <v>43</v>
      </c>
      <c r="G585" s="1" t="s">
        <v>475</v>
      </c>
      <c r="H585" s="8">
        <v>303917</v>
      </c>
      <c r="I585" s="9">
        <f t="shared" si="18"/>
        <v>0</v>
      </c>
      <c r="J585" s="8">
        <v>303917</v>
      </c>
      <c r="K585" s="8">
        <v>356032</v>
      </c>
      <c r="L585" s="9">
        <f t="shared" si="19"/>
        <v>0.17147773898794735</v>
      </c>
    </row>
    <row r="586" spans="1:12" ht="17.100000000000001" customHeight="1">
      <c r="A586" s="25" t="s">
        <v>20</v>
      </c>
      <c r="B586" s="25" t="s">
        <v>102</v>
      </c>
      <c r="C586" s="25" t="s">
        <v>22</v>
      </c>
      <c r="D586" s="25" t="s">
        <v>330</v>
      </c>
      <c r="E586" s="25" t="s">
        <v>476</v>
      </c>
      <c r="F586" s="25" t="s">
        <v>43</v>
      </c>
      <c r="G586" s="1" t="s">
        <v>477</v>
      </c>
      <c r="H586" s="8">
        <v>13341</v>
      </c>
      <c r="I586" s="9">
        <f t="shared" si="18"/>
        <v>0</v>
      </c>
      <c r="J586" s="8">
        <v>13341</v>
      </c>
      <c r="K586" s="8">
        <v>11543</v>
      </c>
      <c r="L586" s="43">
        <f t="shared" si="19"/>
        <v>-0.13477250580915973</v>
      </c>
    </row>
    <row r="587" spans="1:12" ht="17.100000000000001" customHeight="1">
      <c r="A587" s="25" t="s">
        <v>20</v>
      </c>
      <c r="B587" s="25" t="s">
        <v>102</v>
      </c>
      <c r="C587" s="25" t="s">
        <v>22</v>
      </c>
      <c r="D587" s="25" t="s">
        <v>330</v>
      </c>
      <c r="E587" s="25" t="s">
        <v>478</v>
      </c>
      <c r="F587" s="25" t="s">
        <v>43</v>
      </c>
      <c r="G587" s="1" t="s">
        <v>479</v>
      </c>
      <c r="H587" s="8">
        <v>34628</v>
      </c>
      <c r="I587" s="9">
        <f t="shared" si="18"/>
        <v>0</v>
      </c>
      <c r="J587" s="8">
        <v>34628</v>
      </c>
      <c r="K587" s="8">
        <v>0</v>
      </c>
      <c r="L587" s="43">
        <f t="shared" si="19"/>
        <v>-1</v>
      </c>
    </row>
    <row r="588" spans="1:12" ht="17.100000000000001" customHeight="1">
      <c r="A588" s="25" t="s">
        <v>20</v>
      </c>
      <c r="B588" s="25" t="s">
        <v>102</v>
      </c>
      <c r="C588" s="25" t="s">
        <v>22</v>
      </c>
      <c r="D588" s="25" t="s">
        <v>330</v>
      </c>
      <c r="E588" s="25" t="s">
        <v>480</v>
      </c>
      <c r="F588" s="25" t="s">
        <v>43</v>
      </c>
      <c r="G588" s="1" t="s">
        <v>481</v>
      </c>
      <c r="H588" s="8">
        <v>766098</v>
      </c>
      <c r="I588" s="9">
        <f t="shared" si="18"/>
        <v>0</v>
      </c>
      <c r="J588" s="8">
        <v>766098</v>
      </c>
      <c r="K588" s="8">
        <v>83357</v>
      </c>
      <c r="L588" s="43">
        <f t="shared" si="19"/>
        <v>-0.89119277168195188</v>
      </c>
    </row>
    <row r="589" spans="1:12" ht="17.100000000000001" customHeight="1">
      <c r="A589" s="25" t="s">
        <v>20</v>
      </c>
      <c r="B589" s="25" t="s">
        <v>102</v>
      </c>
      <c r="C589" s="25" t="s">
        <v>22</v>
      </c>
      <c r="D589" s="25" t="s">
        <v>330</v>
      </c>
      <c r="E589" s="25" t="s">
        <v>482</v>
      </c>
      <c r="F589" s="25" t="s">
        <v>43</v>
      </c>
      <c r="G589" s="1" t="s">
        <v>483</v>
      </c>
      <c r="H589" s="8">
        <v>231216</v>
      </c>
      <c r="I589" s="9">
        <f t="shared" si="18"/>
        <v>0</v>
      </c>
      <c r="J589" s="8">
        <v>231216</v>
      </c>
      <c r="K589" s="8">
        <v>197954</v>
      </c>
      <c r="L589" s="43">
        <f t="shared" si="19"/>
        <v>-0.14385682651719603</v>
      </c>
    </row>
    <row r="590" spans="1:12" ht="17.100000000000001" customHeight="1">
      <c r="A590" s="25" t="s">
        <v>20</v>
      </c>
      <c r="B590" s="25" t="s">
        <v>102</v>
      </c>
      <c r="C590" s="25" t="s">
        <v>22</v>
      </c>
      <c r="D590" s="25" t="s">
        <v>330</v>
      </c>
      <c r="E590" s="25" t="s">
        <v>484</v>
      </c>
      <c r="F590" s="25" t="s">
        <v>43</v>
      </c>
      <c r="G590" s="1" t="s">
        <v>485</v>
      </c>
      <c r="H590" s="8">
        <v>229701</v>
      </c>
      <c r="I590" s="9">
        <f t="shared" si="18"/>
        <v>0</v>
      </c>
      <c r="J590" s="8">
        <v>229701</v>
      </c>
      <c r="K590" s="8">
        <v>232354</v>
      </c>
      <c r="L590" s="9">
        <f t="shared" si="19"/>
        <v>1.1549797345244471E-2</v>
      </c>
    </row>
    <row r="591" spans="1:12" ht="17.100000000000001" customHeight="1">
      <c r="A591" s="25" t="s">
        <v>20</v>
      </c>
      <c r="B591" s="25" t="s">
        <v>102</v>
      </c>
      <c r="C591" s="25" t="s">
        <v>22</v>
      </c>
      <c r="D591" s="25" t="s">
        <v>330</v>
      </c>
      <c r="E591" s="25" t="s">
        <v>486</v>
      </c>
      <c r="F591" s="25" t="s">
        <v>43</v>
      </c>
      <c r="G591" s="1" t="s">
        <v>487</v>
      </c>
      <c r="H591" s="8">
        <v>1972850</v>
      </c>
      <c r="I591" s="9">
        <f t="shared" si="18"/>
        <v>0</v>
      </c>
      <c r="J591" s="8">
        <v>1972850</v>
      </c>
      <c r="K591" s="8">
        <v>2079074</v>
      </c>
      <c r="L591" s="9">
        <f t="shared" si="19"/>
        <v>5.3842917606508348E-2</v>
      </c>
    </row>
    <row r="592" spans="1:12" ht="17.100000000000001" customHeight="1">
      <c r="A592" s="25" t="s">
        <v>20</v>
      </c>
      <c r="B592" s="25" t="s">
        <v>102</v>
      </c>
      <c r="C592" s="25" t="s">
        <v>22</v>
      </c>
      <c r="D592" s="25" t="s">
        <v>330</v>
      </c>
      <c r="E592" s="25" t="s">
        <v>488</v>
      </c>
      <c r="F592" s="25" t="s">
        <v>43</v>
      </c>
      <c r="G592" s="1" t="s">
        <v>489</v>
      </c>
      <c r="H592" s="8">
        <v>0</v>
      </c>
      <c r="I592" s="9" t="e">
        <f t="shared" si="18"/>
        <v>#DIV/0!</v>
      </c>
      <c r="J592" s="8">
        <v>0</v>
      </c>
      <c r="K592" s="8">
        <v>1058587</v>
      </c>
      <c r="L592" s="9" t="e">
        <f t="shared" si="19"/>
        <v>#DIV/0!</v>
      </c>
    </row>
    <row r="593" spans="1:13" ht="17.100000000000001" customHeight="1">
      <c r="A593" s="25" t="s">
        <v>20</v>
      </c>
      <c r="B593" s="25" t="s">
        <v>102</v>
      </c>
      <c r="C593" s="25" t="s">
        <v>22</v>
      </c>
      <c r="D593" s="25" t="s">
        <v>330</v>
      </c>
      <c r="E593" s="25" t="s">
        <v>490</v>
      </c>
      <c r="F593" s="25" t="s">
        <v>43</v>
      </c>
      <c r="G593" s="1" t="s">
        <v>491</v>
      </c>
      <c r="H593" s="8">
        <v>93386</v>
      </c>
      <c r="I593" s="9">
        <f t="shared" si="18"/>
        <v>0</v>
      </c>
      <c r="J593" s="8">
        <v>93386</v>
      </c>
      <c r="K593" s="8">
        <v>95937</v>
      </c>
      <c r="L593" s="9">
        <f t="shared" si="19"/>
        <v>2.731672841753582E-2</v>
      </c>
    </row>
    <row r="594" spans="1:13" ht="17.100000000000001" customHeight="1">
      <c r="A594" s="25" t="s">
        <v>20</v>
      </c>
      <c r="B594" s="25" t="s">
        <v>102</v>
      </c>
      <c r="C594" s="25" t="s">
        <v>22</v>
      </c>
      <c r="D594" s="25" t="s">
        <v>330</v>
      </c>
      <c r="E594" s="25" t="s">
        <v>492</v>
      </c>
      <c r="F594" s="25" t="s">
        <v>43</v>
      </c>
      <c r="G594" s="1" t="s">
        <v>493</v>
      </c>
      <c r="H594" s="8">
        <v>8213</v>
      </c>
      <c r="I594" s="9">
        <f t="shared" si="18"/>
        <v>0</v>
      </c>
      <c r="J594" s="8">
        <v>8213</v>
      </c>
      <c r="K594" s="8">
        <v>8647</v>
      </c>
      <c r="L594" s="9">
        <f t="shared" si="19"/>
        <v>5.2843053695361013E-2</v>
      </c>
    </row>
    <row r="595" spans="1:13" ht="17.100000000000001" customHeight="1">
      <c r="A595" s="25" t="s">
        <v>20</v>
      </c>
      <c r="B595" s="25" t="s">
        <v>102</v>
      </c>
      <c r="C595" s="25" t="s">
        <v>22</v>
      </c>
      <c r="D595" s="25" t="s">
        <v>330</v>
      </c>
      <c r="E595" s="25" t="s">
        <v>494</v>
      </c>
      <c r="F595" s="25" t="s">
        <v>43</v>
      </c>
      <c r="G595" s="1" t="s">
        <v>495</v>
      </c>
      <c r="H595" s="8">
        <v>89113</v>
      </c>
      <c r="I595" s="9">
        <f t="shared" si="18"/>
        <v>0</v>
      </c>
      <c r="J595" s="8">
        <v>89113</v>
      </c>
      <c r="K595" s="8">
        <v>92550</v>
      </c>
      <c r="L595" s="9">
        <f t="shared" si="19"/>
        <v>3.856900788886021E-2</v>
      </c>
    </row>
    <row r="596" spans="1:13" ht="17.100000000000001" customHeight="1">
      <c r="A596" s="25" t="s">
        <v>20</v>
      </c>
      <c r="B596" s="25" t="s">
        <v>102</v>
      </c>
      <c r="C596" s="25" t="s">
        <v>22</v>
      </c>
      <c r="D596" s="25" t="s">
        <v>330</v>
      </c>
      <c r="E596" s="25" t="s">
        <v>496</v>
      </c>
      <c r="F596" s="25" t="s">
        <v>43</v>
      </c>
      <c r="G596" s="1" t="s">
        <v>497</v>
      </c>
      <c r="H596" s="8">
        <v>35000</v>
      </c>
      <c r="I596" s="9">
        <f t="shared" si="18"/>
        <v>0</v>
      </c>
      <c r="J596" s="8">
        <v>35000</v>
      </c>
      <c r="K596" s="8">
        <v>35000</v>
      </c>
      <c r="L596" s="9">
        <f t="shared" si="19"/>
        <v>0</v>
      </c>
    </row>
    <row r="597" spans="1:13" ht="17.100000000000001" customHeight="1">
      <c r="A597" s="25" t="s">
        <v>20</v>
      </c>
      <c r="B597" s="25" t="s">
        <v>102</v>
      </c>
      <c r="C597" s="25" t="s">
        <v>22</v>
      </c>
      <c r="D597" s="25" t="s">
        <v>330</v>
      </c>
      <c r="E597" s="25" t="s">
        <v>498</v>
      </c>
      <c r="F597" s="25" t="s">
        <v>43</v>
      </c>
      <c r="G597" s="1" t="s">
        <v>499</v>
      </c>
      <c r="H597" s="8">
        <v>48770</v>
      </c>
      <c r="I597" s="9">
        <f t="shared" si="18"/>
        <v>0</v>
      </c>
      <c r="J597" s="8">
        <v>48770</v>
      </c>
      <c r="K597" s="8">
        <v>48770</v>
      </c>
      <c r="L597" s="9">
        <f t="shared" si="19"/>
        <v>0</v>
      </c>
    </row>
    <row r="598" spans="1:13" ht="17.100000000000001" customHeight="1">
      <c r="A598" s="25">
        <v>21</v>
      </c>
      <c r="B598" s="25">
        <v>500</v>
      </c>
      <c r="C598" s="25">
        <v>0</v>
      </c>
      <c r="D598" s="25">
        <v>9999</v>
      </c>
      <c r="E598" s="25">
        <v>1990</v>
      </c>
      <c r="F598" s="25">
        <v>999</v>
      </c>
      <c r="G598" s="1" t="s">
        <v>500</v>
      </c>
      <c r="H598" s="8">
        <v>2323000</v>
      </c>
      <c r="I598" s="9">
        <f t="shared" si="18"/>
        <v>0.30133448127421436</v>
      </c>
      <c r="J598" s="8">
        <v>3023000</v>
      </c>
      <c r="K598" s="8">
        <v>3023000</v>
      </c>
      <c r="L598" s="9">
        <f t="shared" si="19"/>
        <v>0</v>
      </c>
      <c r="M598" s="76" t="s">
        <v>501</v>
      </c>
    </row>
    <row r="599" spans="1:13" ht="17.100000000000001" customHeight="1">
      <c r="A599" s="25">
        <v>26</v>
      </c>
      <c r="B599" s="25">
        <v>500</v>
      </c>
      <c r="C599" s="25">
        <v>0</v>
      </c>
      <c r="D599" s="25">
        <v>5910</v>
      </c>
      <c r="E599" s="25">
        <v>1114</v>
      </c>
      <c r="F599" s="25">
        <v>999</v>
      </c>
      <c r="G599" s="1" t="s">
        <v>385</v>
      </c>
      <c r="H599" s="8">
        <v>0</v>
      </c>
      <c r="I599" s="9" t="e">
        <f t="shared" si="18"/>
        <v>#DIV/0!</v>
      </c>
      <c r="J599" s="8">
        <v>328028</v>
      </c>
      <c r="K599" s="8">
        <v>328028</v>
      </c>
      <c r="L599" s="9">
        <f t="shared" si="19"/>
        <v>0</v>
      </c>
    </row>
    <row r="600" spans="1:13" ht="17.100000000000001" customHeight="1">
      <c r="A600" s="25">
        <v>71</v>
      </c>
      <c r="B600" s="25">
        <v>500</v>
      </c>
      <c r="C600" s="25">
        <v>0</v>
      </c>
      <c r="D600" s="25">
        <v>9999</v>
      </c>
      <c r="E600" s="25">
        <v>1990</v>
      </c>
      <c r="F600" s="25">
        <v>999</v>
      </c>
      <c r="G600" s="1" t="s">
        <v>502</v>
      </c>
      <c r="H600" s="8">
        <v>262500</v>
      </c>
      <c r="I600" s="9">
        <f t="shared" si="18"/>
        <v>0</v>
      </c>
      <c r="J600" s="8">
        <v>262500</v>
      </c>
      <c r="K600" s="8">
        <v>262500</v>
      </c>
      <c r="L600" s="9">
        <f t="shared" si="19"/>
        <v>0</v>
      </c>
    </row>
    <row r="601" spans="1:13" ht="17.100000000000001" customHeight="1">
      <c r="A601" s="25" t="s">
        <v>184</v>
      </c>
      <c r="B601" s="25" t="s">
        <v>102</v>
      </c>
      <c r="C601" s="25" t="s">
        <v>22</v>
      </c>
      <c r="D601" s="25" t="s">
        <v>330</v>
      </c>
      <c r="E601" s="25" t="s">
        <v>455</v>
      </c>
      <c r="F601" s="25" t="s">
        <v>43</v>
      </c>
      <c r="G601" s="1" t="s">
        <v>503</v>
      </c>
      <c r="H601" s="8">
        <v>9897428</v>
      </c>
      <c r="I601" s="9">
        <f t="shared" si="18"/>
        <v>0</v>
      </c>
      <c r="J601" s="8">
        <v>9897428</v>
      </c>
      <c r="K601" s="8">
        <v>9877612</v>
      </c>
      <c r="L601" s="9">
        <f t="shared" si="19"/>
        <v>-2.0021363125854513E-3</v>
      </c>
    </row>
    <row r="602" spans="1:13" ht="17.100000000000001" customHeight="1">
      <c r="A602" s="25" t="s">
        <v>93</v>
      </c>
      <c r="B602" s="25" t="s">
        <v>102</v>
      </c>
      <c r="C602" s="25" t="s">
        <v>22</v>
      </c>
      <c r="D602" s="25" t="s">
        <v>330</v>
      </c>
      <c r="E602" s="25" t="s">
        <v>504</v>
      </c>
      <c r="F602" s="25" t="s">
        <v>43</v>
      </c>
      <c r="G602" s="1" t="s">
        <v>505</v>
      </c>
      <c r="H602" s="8">
        <v>6426028</v>
      </c>
      <c r="I602" s="9">
        <f t="shared" si="18"/>
        <v>0</v>
      </c>
      <c r="J602" s="8">
        <v>6426028</v>
      </c>
      <c r="K602" s="8">
        <v>7747672</v>
      </c>
      <c r="L602" s="9">
        <f t="shared" si="19"/>
        <v>0.20567043903325663</v>
      </c>
      <c r="M602" s="77" t="s">
        <v>506</v>
      </c>
    </row>
    <row r="603" spans="1:13" ht="17.100000000000001" customHeight="1">
      <c r="A603" s="78" t="s">
        <v>93</v>
      </c>
      <c r="B603" s="78" t="s">
        <v>102</v>
      </c>
      <c r="C603" s="78" t="s">
        <v>22</v>
      </c>
      <c r="D603" s="78" t="s">
        <v>330</v>
      </c>
      <c r="E603" s="78" t="s">
        <v>120</v>
      </c>
      <c r="F603" s="78" t="s">
        <v>43</v>
      </c>
      <c r="G603" s="21" t="s">
        <v>507</v>
      </c>
      <c r="H603" s="79">
        <v>0</v>
      </c>
      <c r="I603" s="9" t="e">
        <f t="shared" si="18"/>
        <v>#DIV/0!</v>
      </c>
      <c r="J603" s="79">
        <v>0</v>
      </c>
      <c r="K603" s="79">
        <v>42500</v>
      </c>
      <c r="L603" s="9" t="e">
        <f t="shared" si="19"/>
        <v>#DIV/0!</v>
      </c>
      <c r="M603" s="80" t="s">
        <v>2</v>
      </c>
    </row>
    <row r="604" spans="1:13" ht="17.100000000000001" customHeight="1">
      <c r="A604" s="81" t="s">
        <v>508</v>
      </c>
      <c r="B604" s="81"/>
      <c r="C604" s="81"/>
      <c r="D604" s="81"/>
      <c r="E604" s="81"/>
      <c r="F604" s="81"/>
      <c r="G604" s="81"/>
      <c r="H604" s="8">
        <f>SUM(H539:H603)</f>
        <v>84400959</v>
      </c>
      <c r="I604" s="9">
        <f t="shared" si="18"/>
        <v>3.5044791374941604E-2</v>
      </c>
      <c r="J604" s="8">
        <f>SUM(J539:J603)</f>
        <v>87358773</v>
      </c>
      <c r="K604" s="8">
        <f>SUM(K539:K603)</f>
        <v>92648429</v>
      </c>
      <c r="L604" s="9">
        <f t="shared" si="19"/>
        <v>6.055094203303428E-2</v>
      </c>
      <c r="M604" s="82">
        <f>K604+K604*I604</f>
        <v>95895273.865521088</v>
      </c>
    </row>
    <row r="605" spans="1:13" ht="17.100000000000001" customHeight="1">
      <c r="A605" s="22" t="s">
        <v>509</v>
      </c>
      <c r="B605" s="22"/>
      <c r="C605" s="22"/>
      <c r="D605" s="22"/>
      <c r="E605" s="22"/>
      <c r="F605" s="22"/>
      <c r="G605" s="22"/>
      <c r="H605" s="79">
        <f>+BUDGET+H87+H93+H105+H113+H116+H120+H127+H147+H199+H203+H213+H227+H234+H254+H260+H266+H273+H280+H288+H295+H299+H304+H306+H323+H329+H339+H468+H479+H485+H490+H494+H500+H506+H523+H529+H534+H536</f>
        <v>84400959</v>
      </c>
      <c r="I605" s="9">
        <f t="shared" si="18"/>
        <v>5.0516617945063867E-2</v>
      </c>
      <c r="J605" s="79">
        <f>+J8+J87+J93+J105+J113+J116+J120+J127+J147+J199+J203+J213+J227+J234+J254+J260+J266+J273+J280+J288+J295+J299+J304+J306+J323+J329+J339+J468+J479+J485+J490+J494+J500+J506+J523+J529+J534+J536</f>
        <v>88664610</v>
      </c>
      <c r="K605" s="79">
        <f>+K8+K87+K93+K105+K113+K116+K120+K127+K147+K199+K203+K213+K227+K234+K254+K260+K266+K273+K280+K288+K295+K299+K304+K306+K323+K329+K339+K468+K479+K485+K490+K494+K500+K506+K523+K529+K534+K536</f>
        <v>92648429</v>
      </c>
      <c r="L605" s="9">
        <f t="shared" si="19"/>
        <v>4.4931331677881402E-2</v>
      </c>
      <c r="M605" s="82">
        <f>K605+K605*I605</f>
        <v>97328714.291003376</v>
      </c>
    </row>
    <row r="606" spans="1:13" ht="18.75">
      <c r="I606" s="83" t="s">
        <v>37</v>
      </c>
      <c r="J606" s="84">
        <f>J605-J604</f>
        <v>1305837</v>
      </c>
      <c r="L606" s="83" t="s">
        <v>37</v>
      </c>
      <c r="M606" s="85">
        <f>M605-M604</f>
        <v>1433440.425482288</v>
      </c>
    </row>
  </sheetData>
  <sheetProtection selectLockedCells="1" selectUnlockedCells="1"/>
  <pageMargins left="0.9" right="0.33333333333333331" top="0.6" bottom="0.2" header="0.51180555555555551" footer="0"/>
  <pageSetup scale="70" firstPageNumber="0" orientation="portrait" horizontalDpi="300" verticalDpi="3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A</vt:lpstr>
      <vt:lpstr>BUDGET</vt:lpstr>
      <vt:lpstr>DESCRIPTION</vt:lpstr>
      <vt:lpstr>A!Excel_BuiltIn_Print_Area</vt:lpstr>
      <vt:lpstr>Excel_BuiltIn_Print_Area</vt:lpstr>
      <vt:lpstr>FD</vt:lpstr>
      <vt:lpstr>FINAL</vt:lpstr>
      <vt:lpstr>FUNC</vt:lpstr>
      <vt:lpstr>FY_2010_BUDGET</vt:lpstr>
      <vt:lpstr>FY_2011_BUDGET</vt:lpstr>
      <vt:lpstr>FY_2012_BUDGET</vt:lpstr>
      <vt:lpstr>FY_2013_BUDGET</vt:lpstr>
      <vt:lpstr>FY_2014_BUDGET</vt:lpstr>
      <vt:lpstr>FY_2015_BUDGET</vt:lpstr>
      <vt:lpstr>FY_2016_BUDGET</vt:lpstr>
      <vt:lpstr>FY_2017_BUDGET</vt:lpstr>
      <vt:lpstr>FY_2018_BUDGET</vt:lpstr>
      <vt:lpstr>FY_2019_BUDGET</vt:lpstr>
      <vt:lpstr>FY_2020_BUDGET</vt:lpstr>
      <vt:lpstr>INPUT</vt:lpstr>
      <vt:lpstr>LOC</vt:lpstr>
      <vt:lpstr>OBJ</vt:lpstr>
      <vt:lpstr>A!Print_Area</vt:lpstr>
      <vt:lpstr>A!Print_Titles</vt:lpstr>
      <vt:lpstr>PROG</vt:lpstr>
      <vt:lpstr>VARIANCE</vt:lpstr>
      <vt:lpstr>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Tracy</cp:lastModifiedBy>
  <dcterms:created xsi:type="dcterms:W3CDTF">2019-06-12T15:58:09Z</dcterms:created>
  <dcterms:modified xsi:type="dcterms:W3CDTF">2019-06-12T15:58:10Z</dcterms:modified>
</cp:coreProperties>
</file>