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>
    <definedName name="distNameNum">'Sheet1'!$D$8</definedName>
  </definedNames>
  <calcPr fullCalcOnLoad="1"/>
</workbook>
</file>

<file path=xl/sharedStrings.xml><?xml version="1.0" encoding="utf-8"?>
<sst xmlns="http://schemas.openxmlformats.org/spreadsheetml/2006/main" count="95" uniqueCount="56">
  <si>
    <t>change</t>
  </si>
  <si>
    <t>% of salary</t>
  </si>
  <si>
    <t>Anomalies</t>
  </si>
  <si>
    <t>2011/2012</t>
  </si>
  <si>
    <t>2012/2013</t>
  </si>
  <si>
    <t>FY 2011</t>
  </si>
  <si>
    <t>FY 2012</t>
  </si>
  <si>
    <t>FY 2013</t>
  </si>
  <si>
    <t>Salaries - Teachers</t>
  </si>
  <si>
    <t>Salaries - Teacher Aides and Paraprofessionals</t>
  </si>
  <si>
    <t>Salaries - All Other</t>
  </si>
  <si>
    <t>Total Salaries (100)</t>
  </si>
  <si>
    <t>Retirement</t>
  </si>
  <si>
    <t>Social Security</t>
  </si>
  <si>
    <t>Insurance (Health/Dental/Life)</t>
  </si>
  <si>
    <t>Other Benefits</t>
  </si>
  <si>
    <t>Total Benefits (200)</t>
  </si>
  <si>
    <t>2300  SUPPORT SERVICES - DISTRICT ADMINISTRATION</t>
  </si>
  <si>
    <t>Salaries - District Board and Administration</t>
  </si>
  <si>
    <t>Salaries - Supervisors and Directors</t>
  </si>
  <si>
    <t>Salaries - Secretarial and Clerical</t>
  </si>
  <si>
    <t>2400  SUPPORT SERVICES - SCHOOL ADMINISTRATION</t>
  </si>
  <si>
    <t>Salaries - Principals and Assistants</t>
  </si>
  <si>
    <t>3100 FOOD SERVICES</t>
  </si>
  <si>
    <t xml:space="preserve">Salaries </t>
  </si>
  <si>
    <t>3200  OTHER SERVICES</t>
  </si>
  <si>
    <t>Salaries</t>
  </si>
  <si>
    <t xml:space="preserve">     Totals</t>
  </si>
  <si>
    <t>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</si>
  <si>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</si>
  <si>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</si>
  <si>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</si>
  <si>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</si>
  <si>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</si>
  <si>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</si>
  <si>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TOTAL EXPENDITURES</t>
  </si>
  <si>
    <t xml:space="preserve">       Fund Balances =</t>
  </si>
  <si>
    <t xml:space="preserve">General D432  </t>
  </si>
  <si>
    <t>NonK-12 D154</t>
  </si>
  <si>
    <t>Debt Service D87</t>
  </si>
  <si>
    <t>Capital Projects D190</t>
  </si>
  <si>
    <t>Building Reserve D95</t>
  </si>
  <si>
    <t>None</t>
  </si>
  <si>
    <t>Food Service D132</t>
  </si>
  <si>
    <t>Other Funds D179</t>
  </si>
  <si>
    <t>Student activities D167</t>
  </si>
  <si>
    <t xml:space="preserve">      TOTAL</t>
  </si>
  <si>
    <t xml:space="preserve">Cash in Banks and On Hand   </t>
  </si>
  <si>
    <t>General Fund</t>
  </si>
  <si>
    <t xml:space="preserve">             Student activity</t>
  </si>
  <si>
    <t xml:space="preserve">           NonK-12  </t>
  </si>
  <si>
    <t xml:space="preserve">        Debt Service</t>
  </si>
  <si>
    <t xml:space="preserve">       Capital Projects</t>
  </si>
  <si>
    <t xml:space="preserve">       Building Reserve</t>
  </si>
  <si>
    <t>Food Service</t>
  </si>
  <si>
    <t xml:space="preserve">Other Funds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</si>
</sst>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_(* #,##0_);_(* \(#,##0\);_(* \-??_);_(@_)"/>
    <numFmt numFmtId="167" formatCode="#,##0"/>
    <numFmt numFmtId="168" formatCode="[$$-409]#,##0;[RED]\-[$$-409]#,##0"/>
    <numFmt numFmtId="169" formatCode="0.0%"/>
    <numFmt numFmtId="170" formatCode="_(* #,##0_);_(* \(#,##0\);_(* \-_);_(@_)"/>
    <numFmt numFmtId="171" formatCode="####"/>
    <numFmt numFmtId="172" formatCode="#,##0\ ;\(#,##0\)"/>
    <numFmt numFmtId="173" formatCode="MM/DD/YY"/>
  </numFmts>
  <fonts count="9">
    <font>
      <sz val="10"/>
      <name val="Arial"/>
      <family val="2"/>
    </font>
    <font>
      <sz val="8"/>
      <name val="LinePrinter"/>
      <family val="3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LinePrinter"/>
      <family val="3"/>
    </font>
    <font>
      <u val="single"/>
      <sz val="8"/>
      <name val="LinePrinter"/>
      <family val="3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2" borderId="1" xfId="20" applyFont="1" applyFill="1" applyBorder="1" applyAlignment="1" applyProtection="1">
      <alignment horizontal="left"/>
      <protection/>
    </xf>
    <xf numFmtId="164" fontId="2" fillId="2" borderId="1" xfId="20" applyFont="1" applyFill="1" applyBorder="1" applyProtection="1">
      <alignment/>
      <protection/>
    </xf>
    <xf numFmtId="166" fontId="2" fillId="2" borderId="2" xfId="15" applyNumberFormat="1" applyFont="1" applyFill="1" applyBorder="1" applyAlignment="1" applyProtection="1">
      <alignment horizontal="right"/>
      <protection locked="0"/>
    </xf>
    <xf numFmtId="164" fontId="3" fillId="2" borderId="1" xfId="20" applyFont="1" applyFill="1" applyBorder="1" applyAlignment="1" applyProtection="1">
      <alignment horizontal="left"/>
      <protection/>
    </xf>
    <xf numFmtId="164" fontId="3" fillId="2" borderId="1" xfId="20" applyFont="1" applyFill="1" applyBorder="1" applyProtection="1">
      <alignment/>
      <protection/>
    </xf>
    <xf numFmtId="166" fontId="3" fillId="2" borderId="2" xfId="15" applyNumberFormat="1" applyFont="1" applyFill="1" applyBorder="1" applyAlignment="1" applyProtection="1">
      <alignment horizontal="right"/>
      <protection locked="0"/>
    </xf>
    <xf numFmtId="164" fontId="3" fillId="0" borderId="0" xfId="0" applyFont="1" applyAlignment="1">
      <alignment/>
    </xf>
    <xf numFmtId="164" fontId="3" fillId="3" borderId="0" xfId="0" applyFont="1" applyFill="1" applyAlignment="1">
      <alignment horizontal="center"/>
    </xf>
    <xf numFmtId="166" fontId="3" fillId="4" borderId="2" xfId="15" applyNumberFormat="1" applyFont="1" applyFill="1" applyBorder="1" applyAlignment="1" applyProtection="1">
      <alignment horizontal="right"/>
      <protection locked="0"/>
    </xf>
    <xf numFmtId="164" fontId="3" fillId="5" borderId="0" xfId="0" applyFont="1" applyFill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7" fontId="3" fillId="2" borderId="1" xfId="21" applyNumberFormat="1" applyFont="1" applyFill="1" applyBorder="1" applyAlignment="1" applyProtection="1">
      <alignment horizontal="left"/>
      <protection/>
    </xf>
    <xf numFmtId="167" fontId="3" fillId="2" borderId="3" xfId="21" applyNumberFormat="1" applyFont="1" applyFill="1" applyBorder="1" applyProtection="1">
      <alignment/>
      <protection/>
    </xf>
    <xf numFmtId="164" fontId="3" fillId="0" borderId="0" xfId="0" applyFont="1" applyAlignment="1">
      <alignment/>
    </xf>
    <xf numFmtId="168" fontId="3" fillId="2" borderId="4" xfId="15" applyNumberFormat="1" applyFont="1" applyFill="1" applyBorder="1" applyAlignment="1" applyProtection="1">
      <alignment horizontal="right"/>
      <protection locked="0"/>
    </xf>
    <xf numFmtId="169" fontId="3" fillId="3" borderId="4" xfId="15" applyNumberFormat="1" applyFont="1" applyFill="1" applyBorder="1" applyAlignment="1" applyProtection="1">
      <alignment horizontal="left" indent="2"/>
      <protection locked="0"/>
    </xf>
    <xf numFmtId="168" fontId="3" fillId="2" borderId="5" xfId="15" applyNumberFormat="1" applyFont="1" applyFill="1" applyBorder="1" applyAlignment="1" applyProtection="1">
      <alignment horizontal="right"/>
      <protection locked="0"/>
    </xf>
    <xf numFmtId="167" fontId="4" fillId="2" borderId="1" xfId="21" applyNumberFormat="1" applyFont="1" applyFill="1" applyBorder="1" applyAlignment="1" applyProtection="1">
      <alignment horizontal="left"/>
      <protection/>
    </xf>
    <xf numFmtId="167" fontId="3" fillId="2" borderId="3" xfId="21" applyNumberFormat="1" applyFont="1" applyFill="1" applyBorder="1" applyAlignment="1" applyProtection="1">
      <alignment horizontal="left" indent="1"/>
      <protection/>
    </xf>
    <xf numFmtId="168" fontId="4" fillId="2" borderId="4" xfId="15" applyNumberFormat="1" applyFont="1" applyFill="1" applyBorder="1" applyAlignment="1" applyProtection="1">
      <alignment horizontal="right"/>
      <protection/>
    </xf>
    <xf numFmtId="167" fontId="3" fillId="2" borderId="3" xfId="21" applyNumberFormat="1" applyFont="1" applyFill="1" applyBorder="1" applyAlignment="1" applyProtection="1">
      <alignment/>
      <protection/>
    </xf>
    <xf numFmtId="169" fontId="3" fillId="4" borderId="0" xfId="0" applyNumberFormat="1" applyFont="1" applyFill="1" applyAlignment="1">
      <alignment/>
    </xf>
    <xf numFmtId="164" fontId="3" fillId="4" borderId="0" xfId="0" applyFont="1" applyFill="1" applyAlignment="1">
      <alignment/>
    </xf>
    <xf numFmtId="170" fontId="3" fillId="3" borderId="4" xfId="15" applyNumberFormat="1" applyFont="1" applyFill="1" applyBorder="1" applyAlignment="1" applyProtection="1">
      <alignment horizontal="left" indent="2"/>
      <protection locked="0"/>
    </xf>
    <xf numFmtId="164" fontId="3" fillId="3" borderId="0" xfId="0" applyFont="1" applyFill="1" applyAlignment="1">
      <alignment/>
    </xf>
    <xf numFmtId="168" fontId="3" fillId="0" borderId="0" xfId="0" applyNumberFormat="1" applyFont="1" applyAlignment="1">
      <alignment horizontal="right"/>
    </xf>
    <xf numFmtId="168" fontId="4" fillId="2" borderId="5" xfId="15" applyNumberFormat="1" applyFont="1" applyFill="1" applyBorder="1" applyAlignment="1" applyProtection="1">
      <alignment horizontal="right"/>
      <protection/>
    </xf>
    <xf numFmtId="170" fontId="4" fillId="2" borderId="5" xfId="15" applyNumberFormat="1" applyFont="1" applyFill="1" applyBorder="1" applyAlignment="1" applyProtection="1">
      <alignment horizontal="left" indent="2"/>
      <protection/>
    </xf>
    <xf numFmtId="169" fontId="3" fillId="5" borderId="4" xfId="15" applyNumberFormat="1" applyFont="1" applyFill="1" applyBorder="1" applyAlignment="1" applyProtection="1">
      <alignment horizontal="left" indent="2"/>
      <protection locked="0"/>
    </xf>
    <xf numFmtId="168" fontId="3" fillId="0" borderId="0" xfId="0" applyNumberFormat="1" applyFont="1" applyAlignment="1">
      <alignment horizontal="right"/>
    </xf>
    <xf numFmtId="167" fontId="5" fillId="2" borderId="6" xfId="21" applyNumberFormat="1" applyFont="1" applyFill="1" applyBorder="1" applyProtection="1">
      <alignment/>
      <protection/>
    </xf>
    <xf numFmtId="167" fontId="3" fillId="2" borderId="0" xfId="21" applyNumberFormat="1" applyFont="1" applyFill="1" applyAlignment="1" applyProtection="1">
      <alignment horizontal="left"/>
      <protection/>
    </xf>
    <xf numFmtId="168" fontId="3" fillId="2" borderId="0" xfId="21" applyNumberFormat="1" applyFont="1" applyFill="1" applyBorder="1" applyAlignment="1" applyProtection="1">
      <alignment horizontal="right"/>
      <protection/>
    </xf>
    <xf numFmtId="168" fontId="3" fillId="2" borderId="2" xfId="15" applyNumberFormat="1" applyFont="1" applyFill="1" applyBorder="1" applyAlignment="1" applyProtection="1">
      <alignment horizontal="right"/>
      <protection/>
    </xf>
    <xf numFmtId="165" fontId="3" fillId="2" borderId="2" xfId="15" applyFont="1" applyFill="1" applyBorder="1" applyAlignment="1" applyProtection="1">
      <alignment horizontal="left" indent="2"/>
      <protection/>
    </xf>
    <xf numFmtId="165" fontId="6" fillId="2" borderId="2" xfId="15" applyFont="1" applyFill="1" applyBorder="1" applyAlignment="1" applyProtection="1">
      <alignment horizontal="left" indent="2"/>
      <protection/>
    </xf>
    <xf numFmtId="167" fontId="5" fillId="2" borderId="6" xfId="20" applyNumberFormat="1" applyFont="1" applyFill="1" applyBorder="1">
      <alignment/>
      <protection/>
    </xf>
    <xf numFmtId="171" fontId="5" fillId="2" borderId="0" xfId="20" applyNumberFormat="1" applyFont="1" applyFill="1" applyBorder="1" applyAlignment="1">
      <alignment horizontal="left"/>
      <protection/>
    </xf>
    <xf numFmtId="168" fontId="5" fillId="2" borderId="0" xfId="20" applyNumberFormat="1" applyFont="1" applyFill="1" applyBorder="1" applyAlignment="1">
      <alignment horizontal="right"/>
      <protection/>
    </xf>
    <xf numFmtId="168" fontId="3" fillId="2" borderId="7" xfId="21" applyNumberFormat="1" applyFont="1" applyFill="1" applyBorder="1" applyAlignment="1" applyProtection="1">
      <alignment horizontal="right"/>
      <protection/>
    </xf>
    <xf numFmtId="172" fontId="3" fillId="2" borderId="7" xfId="21" applyNumberFormat="1" applyFont="1" applyFill="1" applyBorder="1" applyProtection="1">
      <alignment/>
      <protection/>
    </xf>
    <xf numFmtId="171" fontId="3" fillId="2" borderId="1" xfId="21" applyNumberFormat="1" applyFont="1" applyFill="1" applyBorder="1" applyAlignment="1">
      <alignment horizontal="left"/>
      <protection/>
    </xf>
    <xf numFmtId="164" fontId="3" fillId="2" borderId="3" xfId="21" applyFont="1" applyFill="1" applyBorder="1">
      <alignment/>
      <protection/>
    </xf>
    <xf numFmtId="168" fontId="3" fillId="2" borderId="3" xfId="21" applyNumberFormat="1" applyFont="1" applyFill="1" applyBorder="1" applyAlignment="1" applyProtection="1">
      <alignment horizontal="right"/>
      <protection locked="0"/>
    </xf>
    <xf numFmtId="169" fontId="3" fillId="5" borderId="0" xfId="0" applyNumberFormat="1" applyFont="1" applyFill="1" applyAlignment="1">
      <alignment/>
    </xf>
    <xf numFmtId="164" fontId="3" fillId="3" borderId="0" xfId="0" applyFont="1" applyFill="1" applyAlignment="1">
      <alignment/>
    </xf>
    <xf numFmtId="164" fontId="3" fillId="2" borderId="3" xfId="21" applyFont="1" applyFill="1" applyBorder="1" applyAlignment="1">
      <alignment horizontal="left" indent="1"/>
      <protection/>
    </xf>
    <xf numFmtId="168" fontId="4" fillId="2" borderId="3" xfId="21" applyNumberFormat="1" applyFont="1" applyFill="1" applyBorder="1" applyAlignment="1" applyProtection="1">
      <alignment horizontal="right"/>
      <protection/>
    </xf>
    <xf numFmtId="167" fontId="7" fillId="2" borderId="6" xfId="21" applyNumberFormat="1" applyFont="1" applyFill="1" applyBorder="1">
      <alignment/>
      <protection/>
    </xf>
    <xf numFmtId="171" fontId="1" fillId="2" borderId="0" xfId="21" applyNumberFormat="1" applyFill="1" applyAlignment="1">
      <alignment horizontal="left"/>
      <protection/>
    </xf>
    <xf numFmtId="167" fontId="1" fillId="2" borderId="7" xfId="21" applyNumberFormat="1" applyFill="1" applyBorder="1">
      <alignment/>
      <protection/>
    </xf>
    <xf numFmtId="166" fontId="1" fillId="2" borderId="7" xfId="15" applyNumberFormat="1" applyFont="1" applyFill="1" applyBorder="1" applyAlignment="1" applyProtection="1">
      <alignment/>
      <protection/>
    </xf>
    <xf numFmtId="171" fontId="0" fillId="2" borderId="1" xfId="21" applyNumberFormat="1" applyFont="1" applyFill="1" applyBorder="1" applyAlignment="1">
      <alignment horizontal="left"/>
      <protection/>
    </xf>
    <xf numFmtId="164" fontId="0" fillId="2" borderId="3" xfId="21" applyFont="1" applyFill="1" applyBorder="1">
      <alignment/>
      <protection/>
    </xf>
    <xf numFmtId="164" fontId="0" fillId="0" borderId="0" xfId="0" applyFont="1" applyAlignment="1">
      <alignment/>
    </xf>
    <xf numFmtId="166" fontId="0" fillId="2" borderId="3" xfId="15" applyNumberFormat="1" applyFont="1" applyFill="1" applyBorder="1" applyAlignment="1" applyProtection="1">
      <alignment/>
      <protection locked="0"/>
    </xf>
    <xf numFmtId="169" fontId="0" fillId="3" borderId="4" xfId="15" applyNumberFormat="1" applyFont="1" applyFill="1" applyBorder="1" applyAlignment="1" applyProtection="1">
      <alignment horizontal="center"/>
      <protection locked="0"/>
    </xf>
    <xf numFmtId="169" fontId="0" fillId="4" borderId="0" xfId="0" applyNumberFormat="1" applyFont="1" applyFill="1" applyAlignment="1">
      <alignment/>
    </xf>
    <xf numFmtId="169" fontId="3" fillId="3" borderId="4" xfId="15" applyNumberFormat="1" applyFont="1" applyFill="1" applyBorder="1" applyAlignment="1" applyProtection="1">
      <alignment horizontal="center"/>
      <protection locked="0"/>
    </xf>
    <xf numFmtId="169" fontId="0" fillId="6" borderId="4" xfId="15" applyNumberFormat="1" applyFont="1" applyFill="1" applyBorder="1" applyAlignment="1" applyProtection="1">
      <alignment horizontal="center"/>
      <protection locked="0"/>
    </xf>
    <xf numFmtId="169" fontId="3" fillId="6" borderId="4" xfId="15" applyNumberFormat="1" applyFont="1" applyFill="1" applyBorder="1" applyAlignment="1" applyProtection="1">
      <alignment horizontal="center"/>
      <protection locked="0"/>
    </xf>
    <xf numFmtId="164" fontId="0" fillId="4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4" fontId="0" fillId="2" borderId="3" xfId="21" applyFont="1" applyFill="1" applyBorder="1" applyAlignment="1">
      <alignment horizontal="left" indent="1"/>
      <protection/>
    </xf>
    <xf numFmtId="166" fontId="8" fillId="2" borderId="3" xfId="15" applyNumberFormat="1" applyFont="1" applyFill="1" applyBorder="1" applyAlignment="1" applyProtection="1">
      <alignment/>
      <protection/>
    </xf>
    <xf numFmtId="169" fontId="0" fillId="3" borderId="4" xfId="15" applyNumberFormat="1" applyFont="1" applyFill="1" applyBorder="1" applyAlignment="1" applyProtection="1">
      <alignment horizontal="left" indent="2"/>
      <protection locked="0"/>
    </xf>
    <xf numFmtId="164" fontId="4" fillId="0" borderId="0" xfId="0" applyFont="1" applyAlignment="1">
      <alignment/>
    </xf>
    <xf numFmtId="168" fontId="3" fillId="0" borderId="0" xfId="0" applyFont="1" applyAlignment="1">
      <alignment/>
    </xf>
    <xf numFmtId="164" fontId="0" fillId="3" borderId="0" xfId="0" applyFont="1" applyFill="1" applyAlignment="1">
      <alignment/>
    </xf>
    <xf numFmtId="164" fontId="3" fillId="7" borderId="0" xfId="0" applyFont="1" applyFill="1" applyAlignment="1">
      <alignment/>
    </xf>
    <xf numFmtId="164" fontId="0" fillId="7" borderId="0" xfId="0" applyFill="1" applyAlignment="1">
      <alignment/>
    </xf>
    <xf numFmtId="168" fontId="3" fillId="0" borderId="0" xfId="0" applyNumberFormat="1" applyFont="1" applyAlignment="1">
      <alignment/>
    </xf>
    <xf numFmtId="169" fontId="3" fillId="3" borderId="4" xfId="15" applyNumberFormat="1" applyFont="1" applyFill="1" applyBorder="1" applyAlignment="1" applyProtection="1">
      <alignment horizontal="right"/>
      <protection locked="0"/>
    </xf>
    <xf numFmtId="169" fontId="3" fillId="4" borderId="0" xfId="0" applyNumberFormat="1" applyFont="1" applyFill="1" applyAlignment="1">
      <alignment/>
    </xf>
    <xf numFmtId="169" fontId="3" fillId="5" borderId="4" xfId="15" applyNumberFormat="1" applyFont="1" applyFill="1" applyBorder="1" applyAlignment="1" applyProtection="1">
      <alignment horizontal="right"/>
      <protection locked="0"/>
    </xf>
    <xf numFmtId="164" fontId="3" fillId="8" borderId="0" xfId="0" applyFont="1" applyFill="1" applyAlignment="1">
      <alignment/>
    </xf>
    <xf numFmtId="164" fontId="0" fillId="8" borderId="0" xfId="0" applyFill="1" applyAlignment="1">
      <alignment/>
    </xf>
    <xf numFmtId="164" fontId="4" fillId="0" borderId="0" xfId="0" applyFont="1" applyAlignment="1">
      <alignment/>
    </xf>
    <xf numFmtId="168" fontId="4" fillId="2" borderId="4" xfId="15" applyNumberFormat="1" applyFont="1" applyFill="1" applyBorder="1" applyAlignment="1" applyProtection="1">
      <alignment/>
      <protection locked="0"/>
    </xf>
    <xf numFmtId="168" fontId="3" fillId="2" borderId="4" xfId="15" applyNumberFormat="1" applyFont="1" applyFill="1" applyBorder="1" applyAlignment="1" applyProtection="1">
      <alignment/>
      <protection locked="0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73" fontId="4" fillId="9" borderId="0" xfId="0" applyNumberFormat="1" applyFont="1" applyFill="1" applyAlignment="1">
      <alignment/>
    </xf>
    <xf numFmtId="168" fontId="3" fillId="2" borderId="2" xfId="15" applyNumberFormat="1" applyFont="1" applyFill="1" applyBorder="1" applyAlignment="1" applyProtection="1">
      <alignment horizontal="right"/>
      <protection locked="0"/>
    </xf>
    <xf numFmtId="168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1RV9500" xfId="20"/>
    <cellStyle name="Normal_F1EX95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70">
      <selection activeCell="B84" sqref="B84"/>
    </sheetView>
  </sheetViews>
  <sheetFormatPr defaultColWidth="12.57421875" defaultRowHeight="12.75"/>
  <cols>
    <col min="1" max="1" width="5.28125" style="0" customWidth="1"/>
    <col min="2" max="2" width="34.00390625" style="0" customWidth="1"/>
    <col min="3" max="3" width="7.57421875" style="0" customWidth="1"/>
    <col min="4" max="5" width="11.421875" style="0" customWidth="1"/>
    <col min="6" max="6" width="10.28125" style="0" customWidth="1"/>
    <col min="7" max="7" width="11.421875" style="0" customWidth="1"/>
    <col min="8" max="8" width="10.00390625" style="0" customWidth="1"/>
    <col min="9" max="16384" width="11.57421875" style="0" customWidth="1"/>
  </cols>
  <sheetData>
    <row r="1" spans="1:3" ht="15">
      <c r="A1" s="1"/>
      <c r="B1" s="2"/>
      <c r="C1" s="3"/>
    </row>
    <row r="2" spans="1:3" ht="15">
      <c r="A2" s="1"/>
      <c r="B2" s="2"/>
      <c r="C2" s="3"/>
    </row>
    <row r="3" spans="1:8" ht="12.75">
      <c r="A3" s="4"/>
      <c r="B3" s="5"/>
      <c r="C3" s="6"/>
      <c r="D3" s="7"/>
      <c r="E3" s="7"/>
      <c r="F3" s="8" t="s">
        <v>0</v>
      </c>
      <c r="G3" s="7"/>
      <c r="H3" s="8" t="s">
        <v>0</v>
      </c>
    </row>
    <row r="4" spans="1:8" ht="12.75">
      <c r="A4" s="4"/>
      <c r="B4" s="5"/>
      <c r="C4" s="9" t="s">
        <v>1</v>
      </c>
      <c r="D4" s="7"/>
      <c r="E4" s="10" t="s">
        <v>2</v>
      </c>
      <c r="F4" s="11" t="s">
        <v>3</v>
      </c>
      <c r="G4" s="7"/>
      <c r="H4" s="11" t="s">
        <v>4</v>
      </c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/>
      <c r="B6" s="7"/>
      <c r="C6" s="7"/>
      <c r="D6" s="12" t="s">
        <v>5</v>
      </c>
      <c r="E6" s="12" t="s">
        <v>6</v>
      </c>
      <c r="F6" s="7"/>
      <c r="G6" s="12" t="s">
        <v>7</v>
      </c>
      <c r="H6" s="7"/>
    </row>
    <row r="7" spans="1:8" ht="12.75">
      <c r="A7" s="13">
        <v>131</v>
      </c>
      <c r="B7" s="14" t="s">
        <v>8</v>
      </c>
      <c r="C7" s="15"/>
      <c r="D7" s="16">
        <f>14351246-348440</f>
        <v>14002806</v>
      </c>
      <c r="E7" s="16">
        <f>14548549-317307+200000</f>
        <v>14431242</v>
      </c>
      <c r="F7" s="17">
        <f>(E7-D7)/D7</f>
        <v>0.030596439028006243</v>
      </c>
      <c r="G7" s="16">
        <f>14883894-323653</f>
        <v>14560241</v>
      </c>
      <c r="H7" s="17">
        <f>(G7-E7)/E7</f>
        <v>0.008938870264943239</v>
      </c>
    </row>
    <row r="8" spans="1:8" ht="12.75">
      <c r="A8" s="13">
        <v>161</v>
      </c>
      <c r="B8" s="14" t="s">
        <v>9</v>
      </c>
      <c r="C8" s="15"/>
      <c r="D8" s="18">
        <v>699462</v>
      </c>
      <c r="E8" s="18">
        <v>692732</v>
      </c>
      <c r="F8" s="17">
        <f>(E8-D8)/D8</f>
        <v>-0.009621680663138241</v>
      </c>
      <c r="G8" s="18">
        <v>618690</v>
      </c>
      <c r="H8" s="17">
        <f>(G8-E8)/E8</f>
        <v>-0.10688404751043694</v>
      </c>
    </row>
    <row r="9" spans="1:8" ht="12.75">
      <c r="A9" s="13">
        <v>100</v>
      </c>
      <c r="B9" s="14" t="s">
        <v>10</v>
      </c>
      <c r="C9" s="15"/>
      <c r="D9" s="18">
        <v>100506</v>
      </c>
      <c r="E9" s="18">
        <v>39868</v>
      </c>
      <c r="F9" s="17">
        <f>(E9-D9)/D9</f>
        <v>-0.6033271645473902</v>
      </c>
      <c r="G9" s="18">
        <v>50520</v>
      </c>
      <c r="H9" s="17">
        <f>(G9-E9)/E9</f>
        <v>0.26718169960870874</v>
      </c>
    </row>
    <row r="10" spans="1:8" ht="12.75">
      <c r="A10" s="19"/>
      <c r="B10" s="20" t="s">
        <v>11</v>
      </c>
      <c r="C10" s="15"/>
      <c r="D10" s="21">
        <f>SUM(D6:D9)</f>
        <v>14802774</v>
      </c>
      <c r="E10" s="21">
        <f>SUM(E6:E9)</f>
        <v>15163842</v>
      </c>
      <c r="F10" s="17">
        <f>(E10-D10)/D10</f>
        <v>0.02439191465059184</v>
      </c>
      <c r="G10" s="21">
        <f>SUM(G6:G9)</f>
        <v>15229451</v>
      </c>
      <c r="H10" s="17">
        <f>(G10-E10)/E10</f>
        <v>0.004326673939229913</v>
      </c>
    </row>
    <row r="11" spans="1:8" ht="12.75">
      <c r="A11" s="13">
        <v>210</v>
      </c>
      <c r="B11" s="22" t="s">
        <v>12</v>
      </c>
      <c r="C11" s="23">
        <f>D11/D10</f>
        <v>0.176516442120916</v>
      </c>
      <c r="D11" s="16">
        <v>2612933</v>
      </c>
      <c r="E11" s="16">
        <f>2747637+100000</f>
        <v>2847637</v>
      </c>
      <c r="F11" s="17">
        <f>(E11-D11)/D11</f>
        <v>0.08982396410470532</v>
      </c>
      <c r="G11" s="16">
        <v>3315826</v>
      </c>
      <c r="H11" s="17">
        <f>(G11-E11)/E11</f>
        <v>0.1644131608066618</v>
      </c>
    </row>
    <row r="12" spans="1:8" ht="12.75">
      <c r="A12" s="13">
        <v>220</v>
      </c>
      <c r="B12" s="22" t="s">
        <v>13</v>
      </c>
      <c r="C12" s="23">
        <f>D12/D10</f>
        <v>0.07650714656590718</v>
      </c>
      <c r="D12" s="16">
        <v>1132518</v>
      </c>
      <c r="E12" s="16">
        <v>1144849</v>
      </c>
      <c r="F12" s="17">
        <f>(E12-D12)/D12</f>
        <v>0.01088812716442476</v>
      </c>
      <c r="G12" s="16">
        <v>1165130</v>
      </c>
      <c r="H12" s="17">
        <f>(G12-E12)/E12</f>
        <v>0.017714999969428283</v>
      </c>
    </row>
    <row r="13" spans="1:8" ht="12.75">
      <c r="A13" s="13">
        <v>240</v>
      </c>
      <c r="B13" s="22" t="s">
        <v>14</v>
      </c>
      <c r="C13" s="23">
        <f>D13/D10</f>
        <v>0.24810748309742484</v>
      </c>
      <c r="D13" s="16">
        <v>3672679</v>
      </c>
      <c r="E13" s="16">
        <f>3535163+100000</f>
        <v>3635163</v>
      </c>
      <c r="F13" s="17">
        <f>(E13-D13)/D13</f>
        <v>-0.010214886735268724</v>
      </c>
      <c r="G13" s="16">
        <v>3764949</v>
      </c>
      <c r="H13" s="17">
        <f>(G13-E13)/E13</f>
        <v>0.035702938217626004</v>
      </c>
    </row>
    <row r="14" spans="1:8" ht="12.75">
      <c r="A14" s="13">
        <v>200</v>
      </c>
      <c r="B14" s="22" t="s">
        <v>15</v>
      </c>
      <c r="C14" s="24"/>
      <c r="D14" s="16"/>
      <c r="E14" s="16"/>
      <c r="F14" s="25"/>
      <c r="G14" s="16"/>
      <c r="H14" s="26"/>
    </row>
    <row r="15" spans="1:8" ht="12.75">
      <c r="A15" s="13"/>
      <c r="B15" s="20" t="s">
        <v>16</v>
      </c>
      <c r="C15" s="23">
        <f>D15/D10</f>
        <v>0.501131071784248</v>
      </c>
      <c r="D15" s="21">
        <f>SUM(D11:D14)</f>
        <v>7418130</v>
      </c>
      <c r="E15" s="21">
        <f>SUM(E11:E14)</f>
        <v>7627649</v>
      </c>
      <c r="F15" s="17">
        <f>(E15-D15)/D15</f>
        <v>0.028244180137042624</v>
      </c>
      <c r="G15" s="21">
        <f>SUM(G11:G14)</f>
        <v>8245905</v>
      </c>
      <c r="H15" s="17">
        <f>(G15-E15)/E15</f>
        <v>0.08105459493482199</v>
      </c>
    </row>
    <row r="16" spans="1:8" ht="12.75">
      <c r="A16" s="15"/>
      <c r="B16" s="15"/>
      <c r="C16" s="15"/>
      <c r="D16" s="27"/>
      <c r="E16" s="27"/>
      <c r="F16" s="15"/>
      <c r="G16" s="27"/>
      <c r="H16" s="7"/>
    </row>
    <row r="17" spans="1:8" ht="12.75">
      <c r="A17" s="15"/>
      <c r="B17" s="15"/>
      <c r="C17" s="15"/>
      <c r="D17" s="27"/>
      <c r="E17" s="27"/>
      <c r="F17" s="15"/>
      <c r="G17" s="27"/>
      <c r="H17" s="7"/>
    </row>
    <row r="18" spans="1:8" ht="12.75">
      <c r="A18" s="19" t="s">
        <v>17</v>
      </c>
      <c r="B18" s="20"/>
      <c r="C18" s="15"/>
      <c r="D18" s="28"/>
      <c r="E18" s="28"/>
      <c r="F18" s="29"/>
      <c r="G18" s="28"/>
      <c r="H18" s="7"/>
    </row>
    <row r="19" spans="1:8" ht="12.75">
      <c r="A19" s="22">
        <v>110</v>
      </c>
      <c r="B19" s="15" t="s">
        <v>18</v>
      </c>
      <c r="C19" s="7"/>
      <c r="D19" s="16">
        <v>158374</v>
      </c>
      <c r="E19" s="16">
        <v>157339</v>
      </c>
      <c r="F19" s="17">
        <f>(E19-D19)/D19</f>
        <v>-0.006535163600085873</v>
      </c>
      <c r="G19" s="16">
        <v>137500</v>
      </c>
      <c r="H19" s="30">
        <f>(G19-E19)/E19</f>
        <v>-0.1260907975772059</v>
      </c>
    </row>
    <row r="20" spans="1:8" ht="12.75">
      <c r="A20" s="22">
        <v>115</v>
      </c>
      <c r="B20" s="15" t="s">
        <v>19</v>
      </c>
      <c r="C20" s="7"/>
      <c r="D20" s="16">
        <v>109264</v>
      </c>
      <c r="E20" s="16">
        <v>292157</v>
      </c>
      <c r="F20" s="30">
        <f>(E20-D20)/D20</f>
        <v>1.673863303558354</v>
      </c>
      <c r="G20" s="16">
        <v>326500</v>
      </c>
      <c r="H20" s="30">
        <f>(G20-E20)/E20</f>
        <v>0.11754981054706887</v>
      </c>
    </row>
    <row r="21" spans="1:8" ht="12.75">
      <c r="A21" s="22">
        <v>152</v>
      </c>
      <c r="B21" s="15" t="s">
        <v>20</v>
      </c>
      <c r="C21" s="7"/>
      <c r="D21" s="16">
        <v>200628</v>
      </c>
      <c r="E21" s="16">
        <v>235645</v>
      </c>
      <c r="F21" s="30">
        <f>(E21-D21)/D21</f>
        <v>0.17453695396455132</v>
      </c>
      <c r="G21" s="16">
        <v>202500</v>
      </c>
      <c r="H21" s="30">
        <f>(G21-E21)/E21</f>
        <v>-0.1406564960003395</v>
      </c>
    </row>
    <row r="22" spans="1:8" ht="12.75">
      <c r="A22" s="22">
        <v>100</v>
      </c>
      <c r="B22" s="15" t="s">
        <v>10</v>
      </c>
      <c r="C22" s="7"/>
      <c r="D22" s="16"/>
      <c r="E22" s="16"/>
      <c r="F22" s="26"/>
      <c r="G22" s="16"/>
      <c r="H22" s="26"/>
    </row>
    <row r="23" spans="1:8" ht="12.75">
      <c r="A23" s="20"/>
      <c r="B23" s="15" t="s">
        <v>11</v>
      </c>
      <c r="C23" s="7"/>
      <c r="D23" s="21">
        <v>468266</v>
      </c>
      <c r="E23" s="21">
        <v>685141</v>
      </c>
      <c r="F23" s="30">
        <f>(E23-D23)/D23</f>
        <v>0.46314487919259567</v>
      </c>
      <c r="G23" s="21">
        <v>666500</v>
      </c>
      <c r="H23" s="17">
        <f>(G23-E23)/E23</f>
        <v>-0.027207538302334848</v>
      </c>
    </row>
    <row r="24" spans="1:8" ht="12.75">
      <c r="A24" s="7">
        <v>210</v>
      </c>
      <c r="B24" s="7" t="s">
        <v>12</v>
      </c>
      <c r="C24" s="23">
        <f>D24/D23</f>
        <v>0.17819999743735399</v>
      </c>
      <c r="D24" s="31">
        <v>83445</v>
      </c>
      <c r="E24" s="31">
        <v>125792</v>
      </c>
      <c r="F24" s="30">
        <f>(E24-D24)/D24</f>
        <v>0.5074839714782192</v>
      </c>
      <c r="G24" s="31">
        <v>137496</v>
      </c>
      <c r="H24" s="30">
        <f>(G24-E24)/E24</f>
        <v>0.09304248282879675</v>
      </c>
    </row>
    <row r="25" spans="1:8" ht="12.75">
      <c r="A25" s="7">
        <v>220</v>
      </c>
      <c r="B25" s="7" t="s">
        <v>13</v>
      </c>
      <c r="C25" s="23">
        <f>D25/D23</f>
        <v>0.07649925469711659</v>
      </c>
      <c r="D25" s="31">
        <v>35822</v>
      </c>
      <c r="E25" s="31">
        <v>52413</v>
      </c>
      <c r="F25" s="30">
        <f>(E25-D25)/D25</f>
        <v>0.46315113617330134</v>
      </c>
      <c r="G25" s="31">
        <v>50987</v>
      </c>
      <c r="H25" s="17">
        <f>(G25-E25)/E25</f>
        <v>-0.027206990632095092</v>
      </c>
    </row>
    <row r="26" spans="1:8" ht="12.75">
      <c r="A26" s="7">
        <v>240</v>
      </c>
      <c r="B26" s="7" t="s">
        <v>14</v>
      </c>
      <c r="C26" s="23">
        <f>D26/D23</f>
        <v>0.24638560134624338</v>
      </c>
      <c r="D26" s="31">
        <v>115374</v>
      </c>
      <c r="E26" s="31">
        <v>161846</v>
      </c>
      <c r="F26" s="30">
        <f>(E26-D26)/D26</f>
        <v>0.40279439041725174</v>
      </c>
      <c r="G26" s="31">
        <v>172366</v>
      </c>
      <c r="H26" s="17">
        <f>(G26-E26)/E26</f>
        <v>0.06500006178713098</v>
      </c>
    </row>
    <row r="27" spans="1:8" ht="12.75">
      <c r="A27" s="7">
        <v>200</v>
      </c>
      <c r="B27" s="7" t="s">
        <v>15</v>
      </c>
      <c r="C27" s="24"/>
      <c r="D27" s="31"/>
      <c r="E27" s="31"/>
      <c r="F27" s="26"/>
      <c r="G27" s="31"/>
      <c r="H27" s="26"/>
    </row>
    <row r="28" spans="1:8" ht="12.75">
      <c r="A28" s="7"/>
      <c r="B28" s="7" t="s">
        <v>16</v>
      </c>
      <c r="C28" s="23">
        <f>D28/D23</f>
        <v>0.501084853480714</v>
      </c>
      <c r="D28" s="31">
        <v>234641</v>
      </c>
      <c r="E28" s="31">
        <v>340051</v>
      </c>
      <c r="F28" s="30">
        <f>(E28-D28)/D28</f>
        <v>0.44923947647683055</v>
      </c>
      <c r="G28" s="31">
        <v>360849</v>
      </c>
      <c r="H28" s="17">
        <f>(G28-E28)/E28</f>
        <v>0.06116141402319064</v>
      </c>
    </row>
    <row r="29" spans="1:8" ht="12.75">
      <c r="A29" s="7"/>
      <c r="B29" s="7"/>
      <c r="C29" s="7"/>
      <c r="D29" s="31"/>
      <c r="E29" s="31"/>
      <c r="F29" s="7"/>
      <c r="G29" s="31"/>
      <c r="H29" s="7"/>
    </row>
    <row r="30" spans="1:8" ht="12.75">
      <c r="A30" s="7"/>
      <c r="B30" s="7"/>
      <c r="C30" s="7"/>
      <c r="D30" s="31"/>
      <c r="E30" s="31"/>
      <c r="F30" s="7"/>
      <c r="G30" s="31"/>
      <c r="H30" s="7"/>
    </row>
    <row r="31" spans="1:8" ht="12.75">
      <c r="A31" s="32" t="s">
        <v>21</v>
      </c>
      <c r="B31" s="7"/>
      <c r="C31" s="33"/>
      <c r="D31" s="34"/>
      <c r="E31" s="35"/>
      <c r="F31" s="36"/>
      <c r="G31" s="35"/>
      <c r="H31" s="37"/>
    </row>
    <row r="32" spans="1:8" ht="12.75">
      <c r="A32" s="13">
        <v>121</v>
      </c>
      <c r="B32" s="14" t="s">
        <v>22</v>
      </c>
      <c r="C32" s="15"/>
      <c r="D32" s="16">
        <v>961046</v>
      </c>
      <c r="E32" s="16">
        <v>1038128</v>
      </c>
      <c r="F32" s="17">
        <f>(E32-D32)/D32</f>
        <v>0.0802063584885635</v>
      </c>
      <c r="G32" s="16">
        <v>1063684</v>
      </c>
      <c r="H32" s="17">
        <f>(G32-E32)/E32</f>
        <v>0.0246173882218763</v>
      </c>
    </row>
    <row r="33" spans="1:8" ht="12.75">
      <c r="A33" s="13">
        <v>152</v>
      </c>
      <c r="B33" s="14" t="s">
        <v>20</v>
      </c>
      <c r="C33" s="15"/>
      <c r="D33" s="18">
        <v>334175</v>
      </c>
      <c r="E33" s="18">
        <v>330569</v>
      </c>
      <c r="F33" s="17">
        <f>(E33-D33)/D33</f>
        <v>-0.010790753347796812</v>
      </c>
      <c r="G33" s="18">
        <v>388777</v>
      </c>
      <c r="H33" s="30">
        <f>(G33-E33)/E33</f>
        <v>0.17608426682477787</v>
      </c>
    </row>
    <row r="34" spans="1:8" ht="12.75">
      <c r="A34" s="13">
        <v>100</v>
      </c>
      <c r="B34" s="14" t="s">
        <v>10</v>
      </c>
      <c r="C34" s="15"/>
      <c r="D34" s="18"/>
      <c r="E34" s="18"/>
      <c r="F34" s="26"/>
      <c r="G34" s="18"/>
      <c r="H34" s="26"/>
    </row>
    <row r="35" spans="1:8" ht="12.75">
      <c r="A35" s="19"/>
      <c r="B35" s="20" t="s">
        <v>11</v>
      </c>
      <c r="C35" s="15"/>
      <c r="D35" s="28">
        <v>1295221</v>
      </c>
      <c r="E35" s="28">
        <v>1368697</v>
      </c>
      <c r="F35" s="17">
        <f>(E35-D35)/D35</f>
        <v>0.05672854285098836</v>
      </c>
      <c r="G35" s="28">
        <v>1452461</v>
      </c>
      <c r="H35" s="30">
        <f>(G33-E33)/E33</f>
        <v>0.17608426682477787</v>
      </c>
    </row>
    <row r="36" spans="1:8" ht="12.75">
      <c r="A36" s="13">
        <v>210</v>
      </c>
      <c r="B36" s="22" t="s">
        <v>12</v>
      </c>
      <c r="C36" s="23">
        <f>D36/D35</f>
        <v>0.17819970491522297</v>
      </c>
      <c r="D36" s="16">
        <v>230808</v>
      </c>
      <c r="E36" s="16">
        <v>251293</v>
      </c>
      <c r="F36" s="17">
        <f>(E36-D36)/D36</f>
        <v>0.08875342275830994</v>
      </c>
      <c r="G36" s="16">
        <v>330929</v>
      </c>
      <c r="H36" s="30">
        <f>(G36-E36)/E36</f>
        <v>0.31690496750804836</v>
      </c>
    </row>
    <row r="37" spans="1:8" ht="12.75">
      <c r="A37" s="13">
        <v>220</v>
      </c>
      <c r="B37" s="22" t="s">
        <v>13</v>
      </c>
      <c r="C37" s="23">
        <f>D37/D35</f>
        <v>0.07649968615394592</v>
      </c>
      <c r="D37" s="16">
        <v>99084</v>
      </c>
      <c r="E37" s="16">
        <v>104705</v>
      </c>
      <c r="F37" s="17">
        <f>(E37-D37)/D37</f>
        <v>0.05672964353477857</v>
      </c>
      <c r="G37" s="16">
        <v>111113</v>
      </c>
      <c r="H37" s="17">
        <f>(G37-E37)/E37</f>
        <v>0.06120051573468316</v>
      </c>
    </row>
    <row r="38" spans="1:8" ht="12.75">
      <c r="A38" s="13">
        <v>240</v>
      </c>
      <c r="B38" s="22" t="s">
        <v>14</v>
      </c>
      <c r="C38" s="23">
        <f>D38/D35</f>
        <v>0.24638497986057978</v>
      </c>
      <c r="D38" s="16">
        <v>319123</v>
      </c>
      <c r="E38" s="16">
        <v>323318</v>
      </c>
      <c r="F38" s="17">
        <f>(E38-D38)/D38</f>
        <v>0.013145401616304685</v>
      </c>
      <c r="G38" s="16">
        <v>344334</v>
      </c>
      <c r="H38" s="17">
        <f>(G38-E38)/E38</f>
        <v>0.06500102066695947</v>
      </c>
    </row>
    <row r="39" spans="1:8" ht="12.75">
      <c r="A39" s="13">
        <v>200</v>
      </c>
      <c r="B39" s="22" t="s">
        <v>15</v>
      </c>
      <c r="C39" s="24"/>
      <c r="D39" s="16"/>
      <c r="E39" s="16"/>
      <c r="F39" s="26"/>
      <c r="G39" s="16"/>
      <c r="H39" s="26"/>
    </row>
    <row r="40" spans="1:8" ht="12.75">
      <c r="A40" s="13"/>
      <c r="B40" s="20" t="s">
        <v>16</v>
      </c>
      <c r="C40" s="23">
        <f>D40/D35</f>
        <v>0.5010843709297487</v>
      </c>
      <c r="D40" s="21">
        <v>649015</v>
      </c>
      <c r="E40" s="21">
        <v>679316</v>
      </c>
      <c r="F40" s="17">
        <f>(E40-D40)/D40</f>
        <v>0.046687672858100354</v>
      </c>
      <c r="G40" s="21">
        <v>786376</v>
      </c>
      <c r="H40" s="30">
        <f>(G40-E40)/E40</f>
        <v>0.15759970323089695</v>
      </c>
    </row>
    <row r="41" spans="1:8" ht="12.75">
      <c r="A41" s="7"/>
      <c r="B41" s="7"/>
      <c r="C41" s="7"/>
      <c r="D41" s="31"/>
      <c r="E41" s="31"/>
      <c r="F41" s="7"/>
      <c r="G41" s="31"/>
      <c r="H41" s="7"/>
    </row>
    <row r="42" spans="1:8" ht="12.75">
      <c r="A42" s="7"/>
      <c r="B42" s="7"/>
      <c r="C42" s="7"/>
      <c r="D42" s="31"/>
      <c r="E42" s="31"/>
      <c r="F42" s="7"/>
      <c r="G42" s="31"/>
      <c r="H42" s="7"/>
    </row>
    <row r="43" spans="1:8" ht="12.75">
      <c r="A43" s="15"/>
      <c r="B43" s="38" t="s">
        <v>23</v>
      </c>
      <c r="C43" s="39"/>
      <c r="D43" s="40"/>
      <c r="E43" s="41"/>
      <c r="F43" s="42"/>
      <c r="G43" s="41"/>
      <c r="H43" s="42"/>
    </row>
    <row r="44" spans="1:8" ht="12.75">
      <c r="A44" s="43">
        <v>100</v>
      </c>
      <c r="B44" s="44" t="s">
        <v>24</v>
      </c>
      <c r="C44" s="15"/>
      <c r="D44" s="45">
        <v>608965</v>
      </c>
      <c r="E44" s="45">
        <v>614559</v>
      </c>
      <c r="F44" s="17">
        <f>(E44-D44)/D44</f>
        <v>0.00918607801762006</v>
      </c>
      <c r="G44" s="45">
        <v>632995</v>
      </c>
      <c r="H44" s="17">
        <f>(G44-E44)/E44</f>
        <v>0.029998747069036494</v>
      </c>
    </row>
    <row r="45" spans="1:8" ht="12.75">
      <c r="A45" s="43">
        <v>210</v>
      </c>
      <c r="B45" s="44" t="s">
        <v>12</v>
      </c>
      <c r="C45" s="23">
        <f>D45/D44</f>
        <v>0.17819907548052843</v>
      </c>
      <c r="D45" s="45">
        <v>108517</v>
      </c>
      <c r="E45" s="45">
        <v>114115</v>
      </c>
      <c r="F45" s="17">
        <f>(E45-D45)/D45</f>
        <v>0.051586387386308136</v>
      </c>
      <c r="G45" s="45">
        <f>168146-48424</f>
        <v>119722</v>
      </c>
      <c r="H45" s="17">
        <f>(G45-E45)/E45</f>
        <v>0.0491346448757832</v>
      </c>
    </row>
    <row r="46" spans="1:8" ht="12.75">
      <c r="A46" s="43">
        <v>220</v>
      </c>
      <c r="B46" s="44" t="s">
        <v>13</v>
      </c>
      <c r="C46" s="23">
        <f>D46/D44</f>
        <v>0.07650029147816377</v>
      </c>
      <c r="D46" s="45">
        <v>46586</v>
      </c>
      <c r="E46" s="45">
        <v>49134</v>
      </c>
      <c r="F46" s="17">
        <f>(E46-D46)/D46</f>
        <v>0.05469454342506332</v>
      </c>
      <c r="G46" s="45">
        <f>632995*0.0765</f>
        <v>48424.1175</v>
      </c>
      <c r="H46" s="17">
        <f>(G46-E46)/E46</f>
        <v>-0.014447887409940158</v>
      </c>
    </row>
    <row r="47" spans="1:8" ht="12.75">
      <c r="A47" s="43">
        <v>240</v>
      </c>
      <c r="B47" s="44" t="s">
        <v>14</v>
      </c>
      <c r="C47" s="46">
        <f>D47/D44</f>
        <v>0.2899214240555697</v>
      </c>
      <c r="D47" s="45">
        <v>176552</v>
      </c>
      <c r="E47" s="45">
        <v>181558</v>
      </c>
      <c r="F47" s="17">
        <f>(E47-D47)/D47</f>
        <v>0.028354252571480356</v>
      </c>
      <c r="G47" s="45">
        <v>187005</v>
      </c>
      <c r="H47" s="17">
        <f>(G45-E45)/E45</f>
        <v>0.0491346448757832</v>
      </c>
    </row>
    <row r="48" spans="1:8" ht="12.75">
      <c r="A48" s="43">
        <v>200</v>
      </c>
      <c r="B48" s="44" t="s">
        <v>15</v>
      </c>
      <c r="C48" s="24"/>
      <c r="D48" s="45"/>
      <c r="E48" s="45"/>
      <c r="F48" s="47"/>
      <c r="G48" s="45"/>
      <c r="H48" s="47"/>
    </row>
    <row r="49" spans="1:8" ht="12.75">
      <c r="A49" s="43"/>
      <c r="B49" s="48" t="s">
        <v>16</v>
      </c>
      <c r="C49" s="46">
        <f>D49/D44</f>
        <v>0.5446207910142619</v>
      </c>
      <c r="D49" s="49">
        <f>SUM(D45:D48)</f>
        <v>331655</v>
      </c>
      <c r="E49" s="49">
        <f>SUM(E45:E48)</f>
        <v>344807</v>
      </c>
      <c r="F49" s="17">
        <f>(E49-D49)/D49</f>
        <v>0.03965566627971838</v>
      </c>
      <c r="G49" s="49">
        <f>SUM(G45:G48)</f>
        <v>355151.1175</v>
      </c>
      <c r="H49" s="17">
        <f>(G49-E49)/E49</f>
        <v>0.0299997317339845</v>
      </c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50" t="s">
        <v>25</v>
      </c>
      <c r="C51" s="51"/>
      <c r="D51" s="52"/>
      <c r="E51" s="53"/>
      <c r="F51" s="53"/>
      <c r="G51" s="53"/>
      <c r="H51" s="53"/>
    </row>
    <row r="52" spans="1:8" ht="12.75">
      <c r="A52" s="54">
        <v>100</v>
      </c>
      <c r="B52" s="55" t="s">
        <v>26</v>
      </c>
      <c r="C52" s="56"/>
      <c r="D52" s="57">
        <v>801348</v>
      </c>
      <c r="E52" s="57">
        <v>881008</v>
      </c>
      <c r="F52" s="58">
        <f>(E52-D52)/D52</f>
        <v>0.09940749836525455</v>
      </c>
      <c r="G52" s="57">
        <v>865107</v>
      </c>
      <c r="H52" s="58">
        <f>(G52-E52)/E52</f>
        <v>-0.01804864428018815</v>
      </c>
    </row>
    <row r="53" spans="1:8" ht="12.75">
      <c r="A53" s="54">
        <v>210</v>
      </c>
      <c r="B53" s="55" t="s">
        <v>12</v>
      </c>
      <c r="C53" s="59">
        <f>D53/D52</f>
        <v>0.17620060198565418</v>
      </c>
      <c r="D53" s="57">
        <v>141198</v>
      </c>
      <c r="E53" s="57">
        <v>161841</v>
      </c>
      <c r="F53" s="58">
        <f>(E53-D53)/D53</f>
        <v>0.14619895465941443</v>
      </c>
      <c r="G53" s="57">
        <v>175357</v>
      </c>
      <c r="H53" s="58">
        <f>(G53-E53)/E53</f>
        <v>0.08351406627492415</v>
      </c>
    </row>
    <row r="54" spans="1:8" ht="12.75">
      <c r="A54" s="54">
        <v>220</v>
      </c>
      <c r="B54" s="55" t="s">
        <v>13</v>
      </c>
      <c r="C54" s="59">
        <f>D54/D52</f>
        <v>0.07649984775653025</v>
      </c>
      <c r="D54" s="57">
        <v>61303</v>
      </c>
      <c r="E54" s="57">
        <v>67397</v>
      </c>
      <c r="F54" s="58">
        <f>(E54-D54)/D54</f>
        <v>0.09940785932172977</v>
      </c>
      <c r="G54" s="57">
        <v>66181</v>
      </c>
      <c r="H54" s="60">
        <f>(G54-E54)/E54</f>
        <v>-0.018042346098491032</v>
      </c>
    </row>
    <row r="55" spans="1:8" ht="12.75">
      <c r="A55" s="54">
        <v>240</v>
      </c>
      <c r="B55" s="55" t="s">
        <v>14</v>
      </c>
      <c r="C55" s="59">
        <f>D55/D52</f>
        <v>0.09948237220283822</v>
      </c>
      <c r="D55" s="57">
        <v>79720</v>
      </c>
      <c r="E55" s="57">
        <v>160953</v>
      </c>
      <c r="F55" s="61">
        <f>(E55-D55)/D55</f>
        <v>1.0189789262418465</v>
      </c>
      <c r="G55" s="57">
        <v>9186</v>
      </c>
      <c r="H55" s="62">
        <f>(G55-E55)/E55</f>
        <v>-0.9429274384447633</v>
      </c>
    </row>
    <row r="56" spans="1:8" ht="12.75">
      <c r="A56" s="54">
        <v>200</v>
      </c>
      <c r="B56" s="55" t="s">
        <v>15</v>
      </c>
      <c r="C56" s="63"/>
      <c r="D56" s="57"/>
      <c r="E56" s="57"/>
      <c r="F56" s="64"/>
      <c r="G56" s="57"/>
      <c r="H56" s="64"/>
    </row>
    <row r="57" spans="1:8" ht="12.75">
      <c r="A57" s="54"/>
      <c r="B57" s="65" t="s">
        <v>16</v>
      </c>
      <c r="C57" s="59">
        <f>D57/D52</f>
        <v>0.35218282194502265</v>
      </c>
      <c r="D57" s="66">
        <f>SUM(D53:D56)</f>
        <v>282221</v>
      </c>
      <c r="E57" s="66">
        <f>SUM(E53:E56)</f>
        <v>390191</v>
      </c>
      <c r="F57" s="61">
        <f>(E57-D57)/D57</f>
        <v>0.38257252295187105</v>
      </c>
      <c r="G57" s="66">
        <f>SUM(G53:G56)</f>
        <v>250724</v>
      </c>
      <c r="H57" s="61">
        <f>(G57-E57)/E57</f>
        <v>-0.35743264196252605</v>
      </c>
    </row>
    <row r="58" spans="1:8" ht="12.75">
      <c r="A58" s="54"/>
      <c r="B58" s="65"/>
      <c r="C58" s="59"/>
      <c r="D58" s="66"/>
      <c r="E58" s="66"/>
      <c r="F58" s="67"/>
      <c r="G58" s="66"/>
      <c r="H58" s="67"/>
    </row>
    <row r="59" spans="1:8" ht="12.75">
      <c r="A59" s="7"/>
      <c r="B59" s="68" t="s">
        <v>27</v>
      </c>
      <c r="C59" s="7"/>
      <c r="D59" s="7"/>
      <c r="E59" s="7"/>
      <c r="F59" s="7"/>
      <c r="G59" s="7"/>
      <c r="H59" s="7"/>
    </row>
    <row r="60" spans="1:8" ht="12.75">
      <c r="A60" s="7"/>
      <c r="B60" s="55" t="s">
        <v>26</v>
      </c>
      <c r="C60" s="7"/>
      <c r="D60" s="69">
        <f>D10+D19+D32+D52</f>
        <v>16723542</v>
      </c>
      <c r="E60" s="69">
        <f>E10+E19+E32+E52</f>
        <v>17240317</v>
      </c>
      <c r="F60" s="67">
        <f>(E60-D60)/D60</f>
        <v>0.030901049550388308</v>
      </c>
      <c r="G60" s="69">
        <f>G10+G19+G32+G52</f>
        <v>17295742</v>
      </c>
      <c r="H60" s="67">
        <f>(G60-E60)/E60</f>
        <v>0.0032148480796495797</v>
      </c>
    </row>
    <row r="61" spans="1:8" ht="12.75">
      <c r="A61" s="7"/>
      <c r="B61" s="55" t="s">
        <v>12</v>
      </c>
      <c r="C61" s="59">
        <f>D61/D60</f>
        <v>0.17616441540912806</v>
      </c>
      <c r="D61" s="69">
        <f>D11+D24+D45+D53</f>
        <v>2946093</v>
      </c>
      <c r="E61" s="69">
        <f>E11+E24+E45+E53</f>
        <v>3249385</v>
      </c>
      <c r="F61" s="67">
        <f>(E61-D61)/D61</f>
        <v>0.10294719141588538</v>
      </c>
      <c r="G61" s="69">
        <f>G11+G24+G45+G53</f>
        <v>3748401</v>
      </c>
      <c r="H61" s="67">
        <f>(G61-E61)/E61</f>
        <v>0.1535724452473314</v>
      </c>
    </row>
    <row r="62" spans="1:8" ht="12.75">
      <c r="A62" s="7"/>
      <c r="B62" s="55" t="s">
        <v>13</v>
      </c>
      <c r="C62" s="59">
        <f>D62/D60</f>
        <v>0.07631331927171887</v>
      </c>
      <c r="D62" s="69">
        <f>D12+D25+D46+D54</f>
        <v>1276229</v>
      </c>
      <c r="E62" s="69">
        <f>E12+E25+E46+E54</f>
        <v>1313793</v>
      </c>
      <c r="F62" s="67">
        <f>(E62-D62)/D62</f>
        <v>0.029433589112925658</v>
      </c>
      <c r="G62" s="69">
        <f>G12+G25+G46+G54</f>
        <v>1330722.1175</v>
      </c>
      <c r="H62" s="17">
        <f>(G62-E62)/E62</f>
        <v>0.012885681001497142</v>
      </c>
    </row>
    <row r="63" spans="1:8" ht="12.75">
      <c r="A63" s="7"/>
      <c r="B63" s="55" t="s">
        <v>14</v>
      </c>
      <c r="C63" s="59">
        <f>D63/D60</f>
        <v>0.24183423583353336</v>
      </c>
      <c r="D63" s="69">
        <f>D13+D26+D47+D55</f>
        <v>4044325</v>
      </c>
      <c r="E63" s="69">
        <f>E13+E26+E47+E55</f>
        <v>4139520</v>
      </c>
      <c r="F63" s="67">
        <f>(E63-D63)/D63</f>
        <v>0.023537920419353046</v>
      </c>
      <c r="G63" s="69">
        <f>G13+G26+G47+G55</f>
        <v>4133506</v>
      </c>
      <c r="H63" s="17">
        <f>(G63-E63)/E63</f>
        <v>-0.0014528254483611627</v>
      </c>
    </row>
    <row r="64" spans="1:8" ht="12.75">
      <c r="A64" s="7"/>
      <c r="B64" s="55" t="s">
        <v>15</v>
      </c>
      <c r="C64" s="63"/>
      <c r="D64" s="7">
        <f>D14+D27+D48+D56</f>
        <v>0</v>
      </c>
      <c r="E64" s="7">
        <f>E14+E27+E48+E56</f>
        <v>0</v>
      </c>
      <c r="F64" s="70"/>
      <c r="G64" s="7">
        <f>G14+G27+G48+G56</f>
        <v>0</v>
      </c>
      <c r="H64" s="70"/>
    </row>
    <row r="65" spans="1:8" ht="12.75">
      <c r="A65" s="7"/>
      <c r="B65" s="65" t="s">
        <v>16</v>
      </c>
      <c r="C65" s="59">
        <f>D65/D60</f>
        <v>0.49431197051438025</v>
      </c>
      <c r="D65" s="69">
        <f>D15+D28+D49+D57</f>
        <v>8266647</v>
      </c>
      <c r="E65" s="69">
        <f>E15+E28+E49+E57</f>
        <v>8702698</v>
      </c>
      <c r="F65" s="67">
        <f>(E65-D65)/D65</f>
        <v>0.05274823032845118</v>
      </c>
      <c r="G65" s="69">
        <f>G15+G28+G49+G57</f>
        <v>9212629.1175</v>
      </c>
      <c r="H65" s="67">
        <f>(G65-E65)/E65</f>
        <v>0.05859460106509495</v>
      </c>
    </row>
    <row r="66" spans="1:8" ht="12.75">
      <c r="A66" s="7"/>
      <c r="D66" s="7"/>
      <c r="E66" s="7"/>
      <c r="F66" s="7"/>
      <c r="G66" s="7"/>
      <c r="H66" s="7"/>
    </row>
    <row r="67" spans="1:8" ht="12.75">
      <c r="A67" s="7"/>
      <c r="D67" s="7"/>
      <c r="E67" s="7"/>
      <c r="F67" s="7"/>
      <c r="G67" s="7"/>
      <c r="H67" s="7"/>
    </row>
    <row r="68" spans="1:8" ht="12.75">
      <c r="A68" s="7"/>
      <c r="D68" s="7"/>
      <c r="E68" s="7"/>
      <c r="F68" s="7"/>
      <c r="G68" s="7"/>
      <c r="H68" s="7"/>
    </row>
    <row r="69" spans="1:8" s="72" customFormat="1" ht="12.75">
      <c r="A69" s="71"/>
      <c r="D69" s="71"/>
      <c r="E69" s="71"/>
      <c r="F69" s="71"/>
      <c r="G69" s="71"/>
      <c r="H69" s="71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>
        <v>100</v>
      </c>
      <c r="B71" s="7" t="s">
        <v>26</v>
      </c>
      <c r="C71" s="7"/>
      <c r="D71" s="73">
        <v>21496097</v>
      </c>
      <c r="E71" s="73">
        <v>22453973</v>
      </c>
      <c r="F71" s="74">
        <f>(E71-D71)/D71</f>
        <v>0.044560461371196826</v>
      </c>
      <c r="G71" s="73">
        <v>22566321</v>
      </c>
      <c r="H71" s="74">
        <f>(G71-E71)/E71</f>
        <v>0.005003479785069662</v>
      </c>
    </row>
    <row r="72" spans="1:8" ht="12.75">
      <c r="A72" s="7">
        <v>200</v>
      </c>
      <c r="B72" s="7" t="s">
        <v>28</v>
      </c>
      <c r="C72" s="75">
        <f>D72/D71</f>
        <v>0.494055595301789</v>
      </c>
      <c r="D72" s="73">
        <v>10620267</v>
      </c>
      <c r="E72" s="73">
        <v>11175474</v>
      </c>
      <c r="F72" s="74">
        <f>(E72-D72)/D72</f>
        <v>0.052278064195561184</v>
      </c>
      <c r="G72" s="73">
        <v>11950012</v>
      </c>
      <c r="H72" s="74">
        <f>(G72-E72)/E72</f>
        <v>0.06930694841221052</v>
      </c>
    </row>
    <row r="73" spans="1:8" ht="12.75">
      <c r="A73" s="7">
        <v>300</v>
      </c>
      <c r="B73" s="7" t="s">
        <v>29</v>
      </c>
      <c r="C73" s="7"/>
      <c r="D73" s="73">
        <v>1234331</v>
      </c>
      <c r="E73" s="73">
        <v>899229</v>
      </c>
      <c r="F73" s="76">
        <f>(E73-D73)/D73</f>
        <v>-0.2714847152020001</v>
      </c>
      <c r="G73" s="73">
        <v>1018742</v>
      </c>
      <c r="H73" s="76">
        <f>(G73-E73)/E73</f>
        <v>0.13290607842941007</v>
      </c>
    </row>
    <row r="74" spans="1:8" ht="12.75">
      <c r="A74" s="7">
        <v>400</v>
      </c>
      <c r="B74" s="7" t="s">
        <v>30</v>
      </c>
      <c r="C74" s="7"/>
      <c r="D74" s="73">
        <v>112249</v>
      </c>
      <c r="E74" s="73">
        <v>128286</v>
      </c>
      <c r="F74" s="74">
        <f>(E74-D74)/D74</f>
        <v>0.14286986966476317</v>
      </c>
      <c r="G74" s="73">
        <v>136412</v>
      </c>
      <c r="H74" s="74">
        <f>(G74-E74)/E74</f>
        <v>0.06334284333442465</v>
      </c>
    </row>
    <row r="75" spans="1:8" ht="12.75">
      <c r="A75" s="7">
        <v>500</v>
      </c>
      <c r="B75" s="7" t="s">
        <v>31</v>
      </c>
      <c r="C75" s="7"/>
      <c r="D75" s="73">
        <v>809276</v>
      </c>
      <c r="E75" s="73">
        <v>694792</v>
      </c>
      <c r="F75" s="74">
        <f>(E75-D75)/D75</f>
        <v>-0.14146471661089666</v>
      </c>
      <c r="G75" s="73">
        <v>731108</v>
      </c>
      <c r="H75" s="74">
        <f>(G75-E75)/E75</f>
        <v>0.05226888047070202</v>
      </c>
    </row>
    <row r="76" spans="1:8" ht="12.75">
      <c r="A76" s="7">
        <v>600</v>
      </c>
      <c r="B76" s="7" t="s">
        <v>32</v>
      </c>
      <c r="C76" s="7"/>
      <c r="D76" s="73">
        <v>4462658</v>
      </c>
      <c r="E76" s="73">
        <v>5454116</v>
      </c>
      <c r="F76" s="76">
        <f>(E76-D76)/D76</f>
        <v>0.2221675960828726</v>
      </c>
      <c r="G76" s="73">
        <v>5434132</v>
      </c>
      <c r="H76" s="74">
        <f>(G76-E76)/E76</f>
        <v>-0.0036640218139841543</v>
      </c>
    </row>
    <row r="77" spans="1:8" ht="12.75">
      <c r="A77" s="7">
        <v>700</v>
      </c>
      <c r="B77" s="7" t="s">
        <v>33</v>
      </c>
      <c r="C77" s="7"/>
      <c r="D77" s="73">
        <v>6022789</v>
      </c>
      <c r="E77" s="73">
        <v>6016505</v>
      </c>
      <c r="F77" s="74">
        <f>(E77-D77)/D77</f>
        <v>-0.0010433704385127886</v>
      </c>
      <c r="G77" s="73">
        <v>4910503</v>
      </c>
      <c r="H77" s="76">
        <f>(G77-E77)/E77</f>
        <v>-0.18382798651376506</v>
      </c>
    </row>
    <row r="78" spans="1:8" ht="12.75">
      <c r="A78" s="7">
        <v>800</v>
      </c>
      <c r="B78" s="7" t="s">
        <v>34</v>
      </c>
      <c r="C78" s="7"/>
      <c r="D78" s="73">
        <v>6234120</v>
      </c>
      <c r="E78" s="73">
        <v>6422754</v>
      </c>
      <c r="F78" s="74">
        <f>(E78-D78)/D78</f>
        <v>0.030258320340320687</v>
      </c>
      <c r="G78" s="73">
        <v>6312459</v>
      </c>
      <c r="H78" s="74">
        <f>(G78-E78)/E78</f>
        <v>-0.0171725400038675</v>
      </c>
    </row>
    <row r="79" spans="1:8" ht="12.75">
      <c r="A79" s="7"/>
      <c r="B79" s="7" t="s">
        <v>35</v>
      </c>
      <c r="C79" s="7"/>
      <c r="D79" s="73">
        <v>50991787</v>
      </c>
      <c r="E79" s="73">
        <v>53245129</v>
      </c>
      <c r="F79" s="74">
        <f>(E79-D79)/D79</f>
        <v>0.04419029284068825</v>
      </c>
      <c r="G79" s="73">
        <v>53059689</v>
      </c>
      <c r="H79" s="74">
        <f>(G79-E79)/E79</f>
        <v>-0.00348275989715416</v>
      </c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s="78" customFormat="1" ht="12.75">
      <c r="A82" s="77"/>
      <c r="B82" s="77"/>
      <c r="C82" s="77"/>
      <c r="D82" s="77"/>
      <c r="E82" s="77"/>
      <c r="F82" s="77"/>
      <c r="G82" s="77"/>
      <c r="H82" s="77"/>
    </row>
    <row r="83" spans="1:8" ht="12.75">
      <c r="A83" s="7"/>
      <c r="B83" s="79" t="s">
        <v>36</v>
      </c>
      <c r="C83" s="15"/>
      <c r="D83" s="15"/>
      <c r="E83" s="15"/>
      <c r="F83" s="15"/>
      <c r="G83" s="15"/>
      <c r="H83" s="7"/>
    </row>
    <row r="84" spans="1:8" ht="12.75">
      <c r="A84" s="7"/>
      <c r="B84" s="15" t="s">
        <v>37</v>
      </c>
      <c r="C84" s="15"/>
      <c r="D84" s="80">
        <v>5437040</v>
      </c>
      <c r="E84" s="80">
        <v>5669846</v>
      </c>
      <c r="F84" s="74">
        <f>(E84-D84)/D84</f>
        <v>0.0428185188999897</v>
      </c>
      <c r="G84" s="80">
        <v>4788589</v>
      </c>
      <c r="H84" s="74">
        <f>(G84-E84)/E84</f>
        <v>-0.15542873651242026</v>
      </c>
    </row>
    <row r="85" spans="1:8" ht="12.75">
      <c r="A85" s="7"/>
      <c r="B85" s="15" t="s">
        <v>38</v>
      </c>
      <c r="C85" s="15"/>
      <c r="D85" s="81">
        <v>444801</v>
      </c>
      <c r="E85" s="81">
        <v>476040</v>
      </c>
      <c r="F85" s="74">
        <f>(E85-D85)/D85</f>
        <v>0.0702314068538515</v>
      </c>
      <c r="G85" s="81">
        <v>476040</v>
      </c>
      <c r="H85" s="74">
        <f>(G85-E85)/E85</f>
        <v>0</v>
      </c>
    </row>
    <row r="86" spans="1:8" ht="12.75">
      <c r="A86" s="7"/>
      <c r="B86" s="15" t="s">
        <v>39</v>
      </c>
      <c r="C86" s="15"/>
      <c r="D86" s="81">
        <v>3027827</v>
      </c>
      <c r="E86" s="81">
        <v>2600897</v>
      </c>
      <c r="F86" s="74">
        <f>(E86-D86)/D86</f>
        <v>-0.14100211141521626</v>
      </c>
      <c r="G86" s="81">
        <v>2600897</v>
      </c>
      <c r="H86" s="74">
        <f>(G86-E86)/E86</f>
        <v>0</v>
      </c>
    </row>
    <row r="87" spans="1:8" ht="12.75">
      <c r="A87" s="7"/>
      <c r="B87" s="15" t="s">
        <v>40</v>
      </c>
      <c r="C87" s="15"/>
      <c r="D87" s="81">
        <v>5179380</v>
      </c>
      <c r="E87" s="81">
        <v>4623809</v>
      </c>
      <c r="F87" s="74">
        <f>(E87-D87)/D87</f>
        <v>-0.10726592758206581</v>
      </c>
      <c r="G87" s="81">
        <v>4623809</v>
      </c>
      <c r="H87" s="74">
        <f>(G87-E87)/E87</f>
        <v>0</v>
      </c>
    </row>
    <row r="88" spans="1:8" ht="12.75">
      <c r="A88" s="7"/>
      <c r="B88" s="15" t="s">
        <v>41</v>
      </c>
      <c r="C88" s="15"/>
      <c r="D88" s="82" t="s">
        <v>42</v>
      </c>
      <c r="E88" s="82" t="s">
        <v>42</v>
      </c>
      <c r="F88" s="83"/>
      <c r="G88" s="82" t="s">
        <v>42</v>
      </c>
      <c r="H88" s="7"/>
    </row>
    <row r="89" spans="1:8" ht="12.75">
      <c r="A89" s="7"/>
      <c r="B89" s="15" t="s">
        <v>43</v>
      </c>
      <c r="C89" s="15"/>
      <c r="D89" s="81">
        <v>32713</v>
      </c>
      <c r="E89" s="81">
        <v>43446</v>
      </c>
      <c r="F89" s="74">
        <f>(E89-D89)/D89</f>
        <v>0.3280958640295907</v>
      </c>
      <c r="G89" s="81">
        <v>43446</v>
      </c>
      <c r="H89" s="74">
        <f>(G89-E89)/E89</f>
        <v>0</v>
      </c>
    </row>
    <row r="90" spans="1:8" ht="12.75">
      <c r="A90" s="7"/>
      <c r="B90" s="15" t="s">
        <v>44</v>
      </c>
      <c r="C90" s="15"/>
      <c r="D90" s="81">
        <v>39328</v>
      </c>
      <c r="E90" s="81">
        <v>44519</v>
      </c>
      <c r="F90" s="74">
        <f>(E90-D90)/D90</f>
        <v>0.13199247355573637</v>
      </c>
      <c r="G90" s="81">
        <v>44519</v>
      </c>
      <c r="H90" s="74">
        <f>(G90-E90)/E90</f>
        <v>0</v>
      </c>
    </row>
    <row r="91" spans="1:8" ht="12.75">
      <c r="A91" s="7"/>
      <c r="B91" s="15" t="s">
        <v>45</v>
      </c>
      <c r="C91" s="15"/>
      <c r="D91" s="82" t="s">
        <v>42</v>
      </c>
      <c r="E91" s="82" t="s">
        <v>42</v>
      </c>
      <c r="F91" s="83"/>
      <c r="G91" s="82" t="s">
        <v>42</v>
      </c>
      <c r="H91" s="7"/>
    </row>
    <row r="92" spans="1:8" ht="12.75">
      <c r="A92" s="7"/>
      <c r="B92" s="15"/>
      <c r="C92" s="15"/>
      <c r="D92" s="83"/>
      <c r="E92" s="83"/>
      <c r="F92" s="83"/>
      <c r="G92" s="83"/>
      <c r="H92" s="7"/>
    </row>
    <row r="93" spans="1:8" ht="12.75">
      <c r="A93" s="7"/>
      <c r="B93" s="15" t="s">
        <v>46</v>
      </c>
      <c r="C93" s="15"/>
      <c r="D93" s="83">
        <f>SUM(D84:D92)</f>
        <v>14161089</v>
      </c>
      <c r="E93" s="83">
        <f>SUM(E84:E92)</f>
        <v>13458557</v>
      </c>
      <c r="F93" s="74">
        <f>(E93-D93)/D93</f>
        <v>-0.049610026460535625</v>
      </c>
      <c r="G93" s="83">
        <f>SUM(G84:G92)</f>
        <v>12577300</v>
      </c>
      <c r="H93" s="74">
        <f>(G93-E93)/E93</f>
        <v>-0.06547930807143737</v>
      </c>
    </row>
    <row r="94" spans="1:8" ht="12.75">
      <c r="A94" s="7"/>
      <c r="B94" s="15"/>
      <c r="C94" s="15"/>
      <c r="D94" s="83"/>
      <c r="E94" s="83"/>
      <c r="F94" s="74"/>
      <c r="G94" s="83"/>
      <c r="H94" s="74"/>
    </row>
    <row r="95" spans="1:8" ht="12.75">
      <c r="A95" s="4">
        <v>8110</v>
      </c>
      <c r="B95" s="5" t="s">
        <v>47</v>
      </c>
      <c r="E95" s="84">
        <v>40724</v>
      </c>
      <c r="F95" s="7"/>
      <c r="G95" s="7"/>
      <c r="H95" s="7"/>
    </row>
    <row r="96" spans="2:8" ht="12.75">
      <c r="B96" t="s">
        <v>48</v>
      </c>
      <c r="D96" s="7"/>
      <c r="E96" s="85">
        <f>21862696-14121441-5200</f>
        <v>7736055</v>
      </c>
      <c r="F96" s="7"/>
      <c r="G96" s="7"/>
      <c r="H96" s="7"/>
    </row>
    <row r="97" spans="1:8" ht="12.75">
      <c r="A97" s="7"/>
      <c r="B97" s="7" t="s">
        <v>49</v>
      </c>
      <c r="C97" s="7"/>
      <c r="D97" s="7"/>
      <c r="E97" s="85">
        <v>868427</v>
      </c>
      <c r="F97" s="7"/>
      <c r="G97" s="7"/>
      <c r="H97" s="7"/>
    </row>
    <row r="98" spans="1:8" ht="12.75">
      <c r="A98" s="7"/>
      <c r="B98" s="7" t="s">
        <v>50</v>
      </c>
      <c r="C98" s="7"/>
      <c r="D98" s="7"/>
      <c r="E98" s="85">
        <v>468817</v>
      </c>
      <c r="F98" s="7"/>
      <c r="G98" s="7"/>
      <c r="H98" s="7"/>
    </row>
    <row r="99" spans="1:8" ht="12.75">
      <c r="A99" s="7"/>
      <c r="B99" s="7" t="s">
        <v>51</v>
      </c>
      <c r="C99" s="7"/>
      <c r="D99" s="7"/>
      <c r="E99" s="85">
        <v>2558329</v>
      </c>
      <c r="F99" s="7"/>
      <c r="G99" s="7"/>
      <c r="H99" s="7"/>
    </row>
    <row r="100" spans="1:8" ht="12.75">
      <c r="A100" s="7"/>
      <c r="B100" s="7" t="s">
        <v>52</v>
      </c>
      <c r="C100" s="7"/>
      <c r="D100" s="7"/>
      <c r="E100" s="85">
        <v>4347310</v>
      </c>
      <c r="F100" s="7"/>
      <c r="G100" s="7"/>
      <c r="H100" s="7"/>
    </row>
    <row r="101" spans="1:8" ht="12.75">
      <c r="A101" s="7"/>
      <c r="B101" s="7" t="s">
        <v>53</v>
      </c>
      <c r="C101" s="7"/>
      <c r="D101" s="7"/>
      <c r="E101" s="82" t="s">
        <v>42</v>
      </c>
      <c r="F101" s="7"/>
      <c r="G101" s="7"/>
      <c r="H101" s="7"/>
    </row>
    <row r="102" spans="1:8" ht="12.75">
      <c r="A102" s="7"/>
      <c r="B102" s="7" t="s">
        <v>54</v>
      </c>
      <c r="C102" s="7"/>
      <c r="D102" s="7"/>
      <c r="E102" s="85">
        <v>1875</v>
      </c>
      <c r="F102" s="7"/>
      <c r="G102" s="7"/>
      <c r="H102" s="7"/>
    </row>
    <row r="103" spans="1:8" ht="12.75">
      <c r="A103" s="7"/>
      <c r="B103" s="7" t="s">
        <v>55</v>
      </c>
      <c r="C103" s="7"/>
      <c r="D103" s="7"/>
      <c r="E103" s="85">
        <v>44519</v>
      </c>
      <c r="F103" s="7"/>
      <c r="G103" s="7"/>
      <c r="H103" s="7"/>
    </row>
    <row r="104" spans="1:8" ht="12.75">
      <c r="A104" s="7"/>
      <c r="B104" s="7"/>
      <c r="C104" s="7"/>
      <c r="D104" s="7"/>
      <c r="E104" s="86">
        <f>SUM(E96:E103)</f>
        <v>16025332</v>
      </c>
      <c r="F104" s="7"/>
      <c r="G104" s="7"/>
      <c r="H104" s="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2012-06-28T05:56:41Z</cp:lastPrinted>
  <dcterms:created xsi:type="dcterms:W3CDTF">2012-06-27T18:55:20Z</dcterms:created>
  <dcterms:modified xsi:type="dcterms:W3CDTF">2012-06-28T20:48:53Z</dcterms:modified>
  <cp:category/>
  <cp:version/>
  <cp:contentType/>
  <cp:contentStatus/>
  <cp:revision>5</cp:revision>
</cp:coreProperties>
</file>